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<sst xmlns="http://schemas.openxmlformats.org/spreadsheetml/2006/main" count="5815" uniqueCount="1493">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</sst>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_ &quot;￥&quot;* #,##0.00_ ;_ &quot;￥&quot;* \-#,##0.00_ ;_ &quot;￥&quot;* &quot;-&quot;??_ ;_ @_ "/>
    <numFmt numFmtId="178" formatCode="_ &quot;￥&quot;* #,##0_ ;_ &quot;￥&quot;* \-#,##0_ ;_ &quot;￥&quot;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2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186.666666666667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0.05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560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2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>
        <v>1</v>
      </c>
      <c r="AH8" s="964"/>
      <c r="AI8" s="991"/>
      <c r="AJ8" s="566"/>
      <c r="AK8" s="964"/>
      <c r="AL8" s="964"/>
      <c r="AM8" s="964">
        <v>1</v>
      </c>
      <c r="AN8" s="964"/>
      <c r="AO8" s="991"/>
      <c r="AP8" s="568"/>
      <c r="AQ8" s="773"/>
      <c r="AR8" s="773">
        <v>2</v>
      </c>
      <c r="AS8" s="773">
        <v>1</v>
      </c>
      <c r="AT8" s="773">
        <v>1</v>
      </c>
      <c r="AU8" s="995"/>
      <c r="AV8" s="568">
        <v>2</v>
      </c>
      <c r="AW8" s="773">
        <v>2</v>
      </c>
      <c r="AX8" s="773">
        <v>2</v>
      </c>
      <c r="AY8" s="773">
        <v>1</v>
      </c>
      <c r="AZ8" s="773">
        <v>2</v>
      </c>
      <c r="BA8" s="995"/>
      <c r="BB8" s="568">
        <v>0.03</v>
      </c>
      <c r="BC8" s="773">
        <v>0.03</v>
      </c>
      <c r="BD8" s="773">
        <v>0.1</v>
      </c>
      <c r="BE8" s="773">
        <v>0.27</v>
      </c>
      <c r="BF8" s="773">
        <v>0.07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4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4</v>
      </c>
      <c r="BX8" s="1061">
        <f t="shared" si="5"/>
        <v>5</v>
      </c>
      <c r="BY8" s="995"/>
      <c r="BZ8" s="832">
        <f t="shared" si="8"/>
        <v>2800</v>
      </c>
      <c r="CA8" s="833">
        <f t="shared" si="6"/>
        <v>2800</v>
      </c>
      <c r="CB8" s="833">
        <f t="shared" si="6"/>
        <v>70</v>
      </c>
      <c r="CC8" s="833">
        <f t="shared" si="6"/>
        <v>103.703703703704</v>
      </c>
      <c r="CD8" s="833">
        <f t="shared" si="6"/>
        <v>500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 t="str">
        <f t="shared" si="8"/>
        <v>-</v>
      </c>
      <c r="CA10" s="837">
        <f t="shared" si="6"/>
        <v>560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5</v>
      </c>
      <c r="N11" s="704">
        <v>5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/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2</v>
      </c>
      <c r="AF11" s="704">
        <v>1</v>
      </c>
      <c r="AG11" s="704"/>
      <c r="AH11" s="704"/>
      <c r="AI11" s="1001"/>
      <c r="AJ11" s="703">
        <v>1</v>
      </c>
      <c r="AK11" s="704">
        <v>3</v>
      </c>
      <c r="AL11" s="704">
        <v>3</v>
      </c>
      <c r="AM11" s="704"/>
      <c r="AN11" s="704"/>
      <c r="AO11" s="1001"/>
      <c r="AP11" s="1031">
        <v>6</v>
      </c>
      <c r="AQ11" s="1032">
        <v>12</v>
      </c>
      <c r="AR11" s="1032">
        <v>7</v>
      </c>
      <c r="AS11" s="1032">
        <v>5</v>
      </c>
      <c r="AT11" s="1032">
        <v>2</v>
      </c>
      <c r="AU11" s="1035">
        <v>2</v>
      </c>
      <c r="AV11" s="1031">
        <v>10</v>
      </c>
      <c r="AW11" s="1032">
        <v>17</v>
      </c>
      <c r="AX11" s="1032">
        <v>13</v>
      </c>
      <c r="AY11" s="1032">
        <v>12</v>
      </c>
      <c r="AZ11" s="1032">
        <v>3</v>
      </c>
      <c r="BA11" s="1035">
        <v>3</v>
      </c>
      <c r="BB11" s="1031">
        <v>0.44</v>
      </c>
      <c r="BC11" s="1032">
        <v>1.19</v>
      </c>
      <c r="BD11" s="1032">
        <v>0.81</v>
      </c>
      <c r="BE11" s="1032">
        <v>0.36</v>
      </c>
      <c r="BF11" s="1032">
        <v>0.12</v>
      </c>
      <c r="BG11" s="1035">
        <v>0.12</v>
      </c>
      <c r="BH11" s="1049">
        <f t="shared" si="0"/>
        <v>9</v>
      </c>
      <c r="BI11" s="799">
        <f t="shared" si="1"/>
        <v>15</v>
      </c>
      <c r="BJ11" s="799">
        <f t="shared" si="2"/>
        <v>10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9</v>
      </c>
      <c r="BU11" s="814">
        <f t="shared" si="5"/>
        <v>15</v>
      </c>
      <c r="BV11" s="814">
        <f t="shared" si="5"/>
        <v>10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143.181818181818</v>
      </c>
      <c r="CA11" s="1060">
        <f t="shared" si="6"/>
        <v>88.2352941176471</v>
      </c>
      <c r="CB11" s="1060">
        <f t="shared" si="6"/>
        <v>86.4197530864197</v>
      </c>
      <c r="CC11" s="1060">
        <f t="shared" si="6"/>
        <v>388.888888888889</v>
      </c>
      <c r="CD11" s="1060">
        <f t="shared" si="6"/>
        <v>525</v>
      </c>
      <c r="CE11" s="1079">
        <f t="shared" si="6"/>
        <v>350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/>
      <c r="M12" s="967">
        <v>6</v>
      </c>
      <c r="N12" s="967">
        <v>7</v>
      </c>
      <c r="O12" s="967">
        <v>3</v>
      </c>
      <c r="P12" s="967"/>
      <c r="Q12" s="1003">
        <v>3</v>
      </c>
      <c r="R12" s="1004"/>
      <c r="S12" s="1005">
        <v>8</v>
      </c>
      <c r="T12" s="1005">
        <v>27</v>
      </c>
      <c r="U12" s="1005"/>
      <c r="V12" s="1005"/>
      <c r="W12" s="1006">
        <v>5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>
        <v>1</v>
      </c>
      <c r="AE12" s="967"/>
      <c r="AF12" s="967">
        <v>1</v>
      </c>
      <c r="AG12" s="967">
        <v>1</v>
      </c>
      <c r="AH12" s="967">
        <v>1</v>
      </c>
      <c r="AI12" s="1003"/>
      <c r="AJ12" s="577">
        <v>4</v>
      </c>
      <c r="AK12" s="967"/>
      <c r="AL12" s="967">
        <v>2</v>
      </c>
      <c r="AM12" s="967">
        <v>3</v>
      </c>
      <c r="AN12" s="967">
        <v>2</v>
      </c>
      <c r="AO12" s="1003">
        <v>2</v>
      </c>
      <c r="AP12" s="1036">
        <v>13</v>
      </c>
      <c r="AQ12" s="1037">
        <v>11</v>
      </c>
      <c r="AR12" s="1037">
        <v>9</v>
      </c>
      <c r="AS12" s="1037">
        <v>7</v>
      </c>
      <c r="AT12" s="1037">
        <v>2</v>
      </c>
      <c r="AU12" s="1038">
        <v>3</v>
      </c>
      <c r="AV12" s="1036">
        <v>17</v>
      </c>
      <c r="AW12" s="1037">
        <v>14</v>
      </c>
      <c r="AX12" s="1037">
        <v>17</v>
      </c>
      <c r="AY12" s="1037">
        <v>9</v>
      </c>
      <c r="AZ12" s="1037">
        <v>5</v>
      </c>
      <c r="BA12" s="1038">
        <v>6</v>
      </c>
      <c r="BB12" s="1036">
        <v>1.15</v>
      </c>
      <c r="BC12" s="1037">
        <v>0.6</v>
      </c>
      <c r="BD12" s="1037">
        <v>0.87</v>
      </c>
      <c r="BE12" s="1037">
        <v>0.75</v>
      </c>
      <c r="BF12" s="1037">
        <v>0.44</v>
      </c>
      <c r="BG12" s="1038">
        <v>0.34</v>
      </c>
      <c r="BH12" s="802">
        <f t="shared" si="0"/>
        <v>10</v>
      </c>
      <c r="BI12" s="803">
        <f t="shared" si="1"/>
        <v>24</v>
      </c>
      <c r="BJ12" s="803">
        <f t="shared" si="2"/>
        <v>34</v>
      </c>
      <c r="BK12" s="803">
        <f t="shared" si="3"/>
        <v>8</v>
      </c>
      <c r="BL12" s="803">
        <f t="shared" si="4"/>
        <v>5</v>
      </c>
      <c r="BM12" s="1056">
        <f>IF($A$1="补货",Q12+W12+AC12,Q12)</f>
        <v>8</v>
      </c>
      <c r="BN12" s="1019"/>
      <c r="BO12" s="1020"/>
      <c r="BP12" s="1020"/>
      <c r="BQ12" s="1020"/>
      <c r="BR12" s="1020"/>
      <c r="BS12" s="1006"/>
      <c r="BT12" s="817">
        <f t="shared" si="7"/>
        <v>10</v>
      </c>
      <c r="BU12" s="818">
        <f t="shared" si="5"/>
        <v>24</v>
      </c>
      <c r="BV12" s="818">
        <f t="shared" si="5"/>
        <v>34</v>
      </c>
      <c r="BW12" s="818">
        <f t="shared" si="5"/>
        <v>8</v>
      </c>
      <c r="BX12" s="818">
        <f t="shared" si="5"/>
        <v>5</v>
      </c>
      <c r="BY12" s="1067">
        <f t="shared" si="5"/>
        <v>8</v>
      </c>
      <c r="BZ12" s="1068">
        <f t="shared" si="8"/>
        <v>60.8695652173913</v>
      </c>
      <c r="CA12" s="1069">
        <f t="shared" si="6"/>
        <v>280</v>
      </c>
      <c r="CB12" s="1069">
        <f t="shared" si="6"/>
        <v>273.563218390805</v>
      </c>
      <c r="CC12" s="1069">
        <f t="shared" si="6"/>
        <v>74.6666666666667</v>
      </c>
      <c r="CD12" s="1069">
        <f t="shared" si="6"/>
        <v>79.5454545454545</v>
      </c>
      <c r="CE12" s="1080">
        <f t="shared" si="6"/>
        <v>164.705882352941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4</v>
      </c>
      <c r="M13" s="704">
        <v>10</v>
      </c>
      <c r="N13" s="704">
        <v>8</v>
      </c>
      <c r="O13" s="704">
        <v>3</v>
      </c>
      <c r="P13" s="704">
        <v>6</v>
      </c>
      <c r="Q13" s="987"/>
      <c r="R13" s="988"/>
      <c r="S13" s="989">
        <v>10</v>
      </c>
      <c r="T13" s="989">
        <v>6</v>
      </c>
      <c r="U13" s="989"/>
      <c r="V13" s="989">
        <v>5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5</v>
      </c>
      <c r="AE13" s="704">
        <v>1</v>
      </c>
      <c r="AF13" s="704">
        <v>2</v>
      </c>
      <c r="AG13" s="704"/>
      <c r="AH13" s="704"/>
      <c r="AI13" s="987"/>
      <c r="AJ13" s="703">
        <v>10</v>
      </c>
      <c r="AK13" s="704">
        <v>8</v>
      </c>
      <c r="AL13" s="704">
        <v>5</v>
      </c>
      <c r="AM13" s="1028"/>
      <c r="AN13" s="1028">
        <v>1</v>
      </c>
      <c r="AO13" s="987"/>
      <c r="AP13" s="1031">
        <v>33</v>
      </c>
      <c r="AQ13" s="1032">
        <v>15</v>
      </c>
      <c r="AR13" s="1032">
        <v>14</v>
      </c>
      <c r="AS13" s="1039">
        <v>5</v>
      </c>
      <c r="AT13" s="1039">
        <v>4</v>
      </c>
      <c r="AU13" s="990"/>
      <c r="AV13" s="1031">
        <v>51</v>
      </c>
      <c r="AW13" s="1032">
        <v>25</v>
      </c>
      <c r="AX13" s="1032">
        <v>17</v>
      </c>
      <c r="AY13" s="1039">
        <v>7</v>
      </c>
      <c r="AZ13" s="1039">
        <v>5</v>
      </c>
      <c r="BA13" s="990"/>
      <c r="BB13" s="1031">
        <v>4.1</v>
      </c>
      <c r="BC13" s="1032">
        <v>1.62</v>
      </c>
      <c r="BD13" s="1032">
        <v>1.4</v>
      </c>
      <c r="BE13" s="1032">
        <v>0.28</v>
      </c>
      <c r="BF13" s="1032">
        <v>0.29</v>
      </c>
      <c r="BG13" s="990"/>
      <c r="BH13" s="1049">
        <f t="shared" si="0"/>
        <v>24</v>
      </c>
      <c r="BI13" s="799">
        <f t="shared" si="1"/>
        <v>20</v>
      </c>
      <c r="BJ13" s="799">
        <f t="shared" si="2"/>
        <v>14</v>
      </c>
      <c r="BK13" s="799">
        <f t="shared" si="3"/>
        <v>13</v>
      </c>
      <c r="BL13" s="799">
        <f t="shared" si="4"/>
        <v>11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24</v>
      </c>
      <c r="BU13" s="814">
        <f t="shared" si="5"/>
        <v>20</v>
      </c>
      <c r="BV13" s="814">
        <f t="shared" si="5"/>
        <v>14</v>
      </c>
      <c r="BW13" s="814">
        <f t="shared" ref="BW13:BW15" si="9">BK13+BQ13</f>
        <v>13</v>
      </c>
      <c r="BX13" s="814">
        <f t="shared" ref="BX13:BX15" si="10">BL13+BR13</f>
        <v>11</v>
      </c>
      <c r="BY13" s="990"/>
      <c r="BZ13" s="1059">
        <f t="shared" si="8"/>
        <v>40.9756097560976</v>
      </c>
      <c r="CA13" s="1060">
        <f t="shared" si="6"/>
        <v>86.4197530864197</v>
      </c>
      <c r="CB13" s="1060">
        <f t="shared" si="6"/>
        <v>70</v>
      </c>
      <c r="CC13" s="1060">
        <f t="shared" ref="CC13:CC15" si="11">IF(BE13&lt;&gt;0,BW13/BE13*7,"-")</f>
        <v>325</v>
      </c>
      <c r="CD13" s="1060">
        <f t="shared" ref="CD13:CD15" si="12">IF(BF13&lt;&gt;0,BX13/BF13*7,"-")</f>
        <v>265.51724137931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5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30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3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1</v>
      </c>
      <c r="AM14" s="1029"/>
      <c r="AN14" s="1029"/>
      <c r="AO14" s="991"/>
      <c r="AP14" s="568">
        <v>20</v>
      </c>
      <c r="AQ14" s="773">
        <v>10</v>
      </c>
      <c r="AR14" s="773">
        <v>5</v>
      </c>
      <c r="AS14" s="1040">
        <v>3</v>
      </c>
      <c r="AT14" s="1040"/>
      <c r="AU14" s="995"/>
      <c r="AV14" s="568">
        <v>32</v>
      </c>
      <c r="AW14" s="773">
        <v>21</v>
      </c>
      <c r="AX14" s="773">
        <v>5</v>
      </c>
      <c r="AY14" s="1040">
        <v>5</v>
      </c>
      <c r="AZ14" s="1040">
        <v>1</v>
      </c>
      <c r="BA14" s="995"/>
      <c r="BB14" s="568">
        <v>2.56</v>
      </c>
      <c r="BC14" s="773">
        <v>1.03</v>
      </c>
      <c r="BD14" s="773">
        <v>0.32</v>
      </c>
      <c r="BE14" s="773">
        <v>0.18</v>
      </c>
      <c r="BF14" s="773">
        <v>0.02</v>
      </c>
      <c r="BG14" s="995"/>
      <c r="BH14" s="586">
        <f t="shared" si="0"/>
        <v>35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35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95.703125</v>
      </c>
      <c r="CA14" s="833">
        <f t="shared" si="6"/>
        <v>142.718446601942</v>
      </c>
      <c r="CB14" s="833">
        <f t="shared" si="6"/>
        <v>196.875</v>
      </c>
      <c r="CC14" s="833">
        <f t="shared" si="11"/>
        <v>505.555555555556</v>
      </c>
      <c r="CD14" s="833">
        <f t="shared" si="12"/>
        <v>5250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11</v>
      </c>
      <c r="M15" s="967">
        <v>7</v>
      </c>
      <c r="N15" s="967">
        <v>7</v>
      </c>
      <c r="O15" s="967">
        <v>5</v>
      </c>
      <c r="P15" s="967">
        <v>1</v>
      </c>
      <c r="Q15" s="996"/>
      <c r="R15" s="997">
        <v>81</v>
      </c>
      <c r="S15" s="998">
        <v>85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7</v>
      </c>
      <c r="AE15" s="967">
        <v>5</v>
      </c>
      <c r="AF15" s="967">
        <v>1</v>
      </c>
      <c r="AG15" s="967"/>
      <c r="AH15" s="967"/>
      <c r="AI15" s="996"/>
      <c r="AJ15" s="577">
        <v>13</v>
      </c>
      <c r="AK15" s="967">
        <v>10</v>
      </c>
      <c r="AL15" s="967">
        <v>2</v>
      </c>
      <c r="AM15" s="1030"/>
      <c r="AN15" s="1030">
        <v>1</v>
      </c>
      <c r="AO15" s="996"/>
      <c r="AP15" s="579">
        <v>27</v>
      </c>
      <c r="AQ15" s="778">
        <v>10</v>
      </c>
      <c r="AR15" s="778">
        <v>9</v>
      </c>
      <c r="AS15" s="1041">
        <v>2</v>
      </c>
      <c r="AT15" s="1041">
        <v>1</v>
      </c>
      <c r="AU15" s="999"/>
      <c r="AV15" s="579">
        <v>65</v>
      </c>
      <c r="AW15" s="778">
        <v>39</v>
      </c>
      <c r="AX15" s="778">
        <v>27</v>
      </c>
      <c r="AY15" s="1041">
        <v>4</v>
      </c>
      <c r="AZ15" s="1041">
        <v>1</v>
      </c>
      <c r="BA15" s="999"/>
      <c r="BB15" s="579">
        <v>3.92</v>
      </c>
      <c r="BC15" s="778">
        <v>2.41</v>
      </c>
      <c r="BD15" s="778">
        <v>1.38</v>
      </c>
      <c r="BE15" s="778">
        <v>0.13</v>
      </c>
      <c r="BF15" s="778">
        <v>0.12</v>
      </c>
      <c r="BG15" s="999"/>
      <c r="BH15" s="598">
        <f t="shared" si="0"/>
        <v>92</v>
      </c>
      <c r="BI15" s="1048">
        <f t="shared" si="1"/>
        <v>92</v>
      </c>
      <c r="BJ15" s="1048">
        <f t="shared" si="2"/>
        <v>20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92</v>
      </c>
      <c r="BU15" s="1065">
        <f t="shared" si="5"/>
        <v>92</v>
      </c>
      <c r="BV15" s="1065">
        <f t="shared" si="5"/>
        <v>20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164.285714285714</v>
      </c>
      <c r="CA15" s="837">
        <f t="shared" si="6"/>
        <v>267.219917012448</v>
      </c>
      <c r="CB15" s="837">
        <f t="shared" si="6"/>
        <v>101.449275362319</v>
      </c>
      <c r="CC15" s="837">
        <f t="shared" si="11"/>
        <v>269.230769230769</v>
      </c>
      <c r="CD15" s="837">
        <f t="shared" si="12"/>
        <v>1050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3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4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1</v>
      </c>
      <c r="AW16" s="1032">
        <v>4</v>
      </c>
      <c r="AX16" s="1032">
        <v>5</v>
      </c>
      <c r="AY16" s="1032">
        <v>1</v>
      </c>
      <c r="AZ16" s="1032"/>
      <c r="BA16" s="990"/>
      <c r="BB16" s="1031">
        <v>0.05</v>
      </c>
      <c r="BC16" s="1032">
        <v>0.1</v>
      </c>
      <c r="BD16" s="1032">
        <v>0.22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7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7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2940</v>
      </c>
      <c r="CA16" s="1060">
        <f t="shared" si="6"/>
        <v>1330</v>
      </c>
      <c r="CB16" s="1060">
        <f t="shared" si="6"/>
        <v>222.727272727273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6</v>
      </c>
      <c r="M17" s="964">
        <v>7</v>
      </c>
      <c r="N17" s="964">
        <v>5</v>
      </c>
      <c r="O17" s="964">
        <v>3</v>
      </c>
      <c r="P17" s="964">
        <v>8</v>
      </c>
      <c r="Q17" s="991"/>
      <c r="R17" s="1000">
        <v>14</v>
      </c>
      <c r="S17" s="993">
        <v>24</v>
      </c>
      <c r="T17" s="993">
        <v>12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3</v>
      </c>
      <c r="AF17" s="964">
        <v>1</v>
      </c>
      <c r="AG17" s="964"/>
      <c r="AH17" s="964">
        <v>1</v>
      </c>
      <c r="AI17" s="991"/>
      <c r="AJ17" s="566">
        <v>2</v>
      </c>
      <c r="AK17" s="964">
        <v>4</v>
      </c>
      <c r="AL17" s="964">
        <v>2</v>
      </c>
      <c r="AM17" s="964">
        <v>1</v>
      </c>
      <c r="AN17" s="964">
        <v>2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2</v>
      </c>
      <c r="AU17" s="995"/>
      <c r="AV17" s="568">
        <v>10</v>
      </c>
      <c r="AW17" s="773">
        <v>20</v>
      </c>
      <c r="AX17" s="773">
        <v>9</v>
      </c>
      <c r="AY17" s="773">
        <v>5</v>
      </c>
      <c r="AZ17" s="773">
        <v>2</v>
      </c>
      <c r="BA17" s="995"/>
      <c r="BB17" s="568">
        <v>0.94</v>
      </c>
      <c r="BC17" s="773">
        <v>1.46</v>
      </c>
      <c r="BD17" s="773">
        <v>0.6</v>
      </c>
      <c r="BE17" s="773">
        <v>0.32</v>
      </c>
      <c r="BF17" s="773">
        <v>0.39</v>
      </c>
      <c r="BG17" s="995"/>
      <c r="BH17" s="586">
        <f t="shared" si="0"/>
        <v>20</v>
      </c>
      <c r="BI17" s="1046">
        <f t="shared" si="1"/>
        <v>31</v>
      </c>
      <c r="BJ17" s="1046">
        <f t="shared" si="2"/>
        <v>17</v>
      </c>
      <c r="BK17" s="1046">
        <f t="shared" si="3"/>
        <v>21</v>
      </c>
      <c r="BL17" s="1046">
        <f t="shared" si="4"/>
        <v>13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20</v>
      </c>
      <c r="BU17" s="1061">
        <f t="shared" si="5"/>
        <v>31</v>
      </c>
      <c r="BV17" s="1061">
        <f t="shared" si="5"/>
        <v>17</v>
      </c>
      <c r="BW17" s="1061">
        <f t="shared" si="5"/>
        <v>21</v>
      </c>
      <c r="BX17" s="1061">
        <f t="shared" si="5"/>
        <v>13</v>
      </c>
      <c r="BY17" s="995"/>
      <c r="BZ17" s="832">
        <f t="shared" si="8"/>
        <v>148.936170212766</v>
      </c>
      <c r="CA17" s="833">
        <f t="shared" si="6"/>
        <v>148.630136986301</v>
      </c>
      <c r="CB17" s="833">
        <f t="shared" si="6"/>
        <v>198.333333333333</v>
      </c>
      <c r="CC17" s="833">
        <f t="shared" si="6"/>
        <v>459.375</v>
      </c>
      <c r="CD17" s="833">
        <f t="shared" si="6"/>
        <v>233.333333333333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5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10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>
        <v>2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0.29</v>
      </c>
      <c r="BC18" s="788">
        <v>0.12</v>
      </c>
      <c r="BD18" s="788">
        <v>0.12</v>
      </c>
      <c r="BE18" s="788">
        <v>0.39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15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15</v>
      </c>
      <c r="BX18" s="1070">
        <f t="shared" si="5"/>
        <v>23</v>
      </c>
      <c r="BY18" s="1010"/>
      <c r="BZ18" s="844">
        <f t="shared" si="8"/>
        <v>555.172413793103</v>
      </c>
      <c r="CA18" s="845">
        <f t="shared" si="6"/>
        <v>1458.33333333333</v>
      </c>
      <c r="CB18" s="845">
        <f t="shared" si="6"/>
        <v>1108.33333333333</v>
      </c>
      <c r="CC18" s="845">
        <f t="shared" si="6"/>
        <v>269.230769230769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/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0.32</v>
      </c>
      <c r="BE20" s="1042">
        <v>0.07</v>
      </c>
      <c r="BF20" s="1042">
        <v>0.12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4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4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700</v>
      </c>
      <c r="CA20" s="1071">
        <f t="shared" si="8"/>
        <v>4900</v>
      </c>
      <c r="CB20" s="1071">
        <f t="shared" si="8"/>
        <v>87.5</v>
      </c>
      <c r="CC20" s="1071">
        <f t="shared" si="8"/>
        <v>400</v>
      </c>
      <c r="CD20" s="1071">
        <f t="shared" si="8"/>
        <v>816.666666666667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2</v>
      </c>
      <c r="AY21" s="1037">
        <v>2</v>
      </c>
      <c r="AZ21" s="1037">
        <v>3</v>
      </c>
      <c r="BA21" s="999"/>
      <c r="BB21" s="1036"/>
      <c r="BC21" s="1037">
        <v>0.2</v>
      </c>
      <c r="BD21" s="1037">
        <v>0.07</v>
      </c>
      <c r="BE21" s="1037">
        <v>0.03</v>
      </c>
      <c r="BF21" s="1037">
        <v>0.12</v>
      </c>
      <c r="BG21" s="999"/>
      <c r="BH21" s="802">
        <f t="shared" si="0"/>
        <v>5</v>
      </c>
      <c r="BI21" s="803">
        <f t="shared" si="1"/>
        <v>12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420</v>
      </c>
      <c r="CB21" s="1069">
        <f t="shared" si="8"/>
        <v>1300</v>
      </c>
      <c r="CC21" s="1069">
        <f t="shared" si="8"/>
        <v>3266.66666666667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2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>
        <v>1</v>
      </c>
      <c r="AE22" s="704"/>
      <c r="AF22" s="704"/>
      <c r="AG22" s="704"/>
      <c r="AH22" s="704"/>
      <c r="AI22" s="987"/>
      <c r="AJ22" s="703">
        <v>1</v>
      </c>
      <c r="AK22" s="704">
        <v>1</v>
      </c>
      <c r="AL22" s="704">
        <v>1</v>
      </c>
      <c r="AM22" s="704">
        <v>1</v>
      </c>
      <c r="AN22" s="704">
        <v>2</v>
      </c>
      <c r="AO22" s="987"/>
      <c r="AP22" s="1031">
        <v>3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4</v>
      </c>
      <c r="AW22" s="1032">
        <v>3</v>
      </c>
      <c r="AX22" s="1032">
        <v>4</v>
      </c>
      <c r="AY22" s="1032">
        <v>3</v>
      </c>
      <c r="AZ22" s="1032">
        <v>8</v>
      </c>
      <c r="BA22" s="990"/>
      <c r="BB22" s="1031">
        <v>0.39</v>
      </c>
      <c r="BC22" s="1032">
        <v>0.22</v>
      </c>
      <c r="BD22" s="1032">
        <v>0.27</v>
      </c>
      <c r="BE22" s="1032">
        <v>0.19</v>
      </c>
      <c r="BF22" s="1032">
        <v>0.51</v>
      </c>
      <c r="BG22" s="990"/>
      <c r="BH22" s="798">
        <f t="shared" si="0"/>
        <v>12</v>
      </c>
      <c r="BI22" s="799">
        <f t="shared" si="1"/>
        <v>11</v>
      </c>
      <c r="BJ22" s="799">
        <f t="shared" si="2"/>
        <v>11</v>
      </c>
      <c r="BK22" s="799">
        <f t="shared" si="3"/>
        <v>4</v>
      </c>
      <c r="BL22" s="799">
        <f t="shared" si="4"/>
        <v>10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12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10</v>
      </c>
      <c r="BY22" s="990"/>
      <c r="BZ22" s="1059">
        <f t="shared" si="8"/>
        <v>215.384615384615</v>
      </c>
      <c r="CA22" s="1060">
        <f t="shared" si="8"/>
        <v>350</v>
      </c>
      <c r="CB22" s="1060">
        <f t="shared" si="8"/>
        <v>285.185185185185</v>
      </c>
      <c r="CC22" s="1060">
        <f t="shared" si="8"/>
        <v>147.368421052632</v>
      </c>
      <c r="CD22" s="1060">
        <f t="shared" si="8"/>
        <v>137.254901960784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9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0.69</v>
      </c>
      <c r="BG23" s="999"/>
      <c r="BH23" s="598">
        <f t="shared" si="0"/>
        <v>20</v>
      </c>
      <c r="BI23" s="1048">
        <f t="shared" si="1"/>
        <v>20</v>
      </c>
      <c r="BJ23" s="1048">
        <f t="shared" si="2"/>
        <v>20</v>
      </c>
      <c r="BK23" s="1048">
        <f t="shared" si="3"/>
        <v>20</v>
      </c>
      <c r="BL23" s="1048">
        <f t="shared" si="4"/>
        <v>20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202.898550724638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/>
      <c r="AV24" s="1031">
        <v>4</v>
      </c>
      <c r="AW24" s="1032">
        <v>4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0.13</v>
      </c>
      <c r="BC24" s="1032">
        <v>0.17</v>
      </c>
      <c r="BD24" s="1032">
        <v>0.27</v>
      </c>
      <c r="BE24" s="1032">
        <v>0.02</v>
      </c>
      <c r="BF24" s="1032">
        <v>0.25</v>
      </c>
      <c r="BG24" s="1035">
        <v>0.08</v>
      </c>
      <c r="BH24" s="1049">
        <f t="shared" si="0"/>
        <v>16</v>
      </c>
      <c r="BI24" s="799">
        <f t="shared" si="1"/>
        <v>12</v>
      </c>
      <c r="BJ24" s="799">
        <f t="shared" si="2"/>
        <v>13</v>
      </c>
      <c r="BK24" s="799">
        <f t="shared" si="3"/>
        <v>8</v>
      </c>
      <c r="BL24" s="799">
        <f t="shared" si="4"/>
        <v>16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861.538461538461</v>
      </c>
      <c r="CA24" s="1060">
        <f t="shared" si="8"/>
        <v>494.117647058823</v>
      </c>
      <c r="CB24" s="1060">
        <f t="shared" si="8"/>
        <v>337.037037037037</v>
      </c>
      <c r="CC24" s="1060">
        <f t="shared" si="8"/>
        <v>2800</v>
      </c>
      <c r="CD24" s="1060">
        <f t="shared" si="8"/>
        <v>448</v>
      </c>
      <c r="CE24" s="1079">
        <f t="shared" si="8"/>
        <v>875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6</v>
      </c>
      <c r="M25" s="964">
        <v>7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16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/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2</v>
      </c>
      <c r="AN25" s="964"/>
      <c r="AO25" s="1015">
        <v>1</v>
      </c>
      <c r="AP25" s="1033">
        <v>8</v>
      </c>
      <c r="AQ25" s="1042">
        <v>11</v>
      </c>
      <c r="AR25" s="1042">
        <v>10</v>
      </c>
      <c r="AS25" s="1042">
        <v>12</v>
      </c>
      <c r="AT25" s="1042">
        <v>6</v>
      </c>
      <c r="AU25" s="1043">
        <v>8</v>
      </c>
      <c r="AV25" s="1033">
        <v>18</v>
      </c>
      <c r="AW25" s="1042">
        <v>19</v>
      </c>
      <c r="AX25" s="1042">
        <v>19</v>
      </c>
      <c r="AY25" s="1042">
        <v>19</v>
      </c>
      <c r="AZ25" s="1042">
        <v>17</v>
      </c>
      <c r="BA25" s="1043">
        <v>19</v>
      </c>
      <c r="BB25" s="1033">
        <v>0.7</v>
      </c>
      <c r="BC25" s="1042">
        <v>0.97</v>
      </c>
      <c r="BD25" s="1042">
        <v>0.65</v>
      </c>
      <c r="BE25" s="1042">
        <v>0.86</v>
      </c>
      <c r="BF25" s="1042">
        <v>0.47</v>
      </c>
      <c r="BG25" s="1043">
        <v>0.65</v>
      </c>
      <c r="BH25" s="800">
        <f t="shared" si="0"/>
        <v>18</v>
      </c>
      <c r="BI25" s="801">
        <f t="shared" si="1"/>
        <v>27</v>
      </c>
      <c r="BJ25" s="801">
        <f t="shared" si="2"/>
        <v>30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19</v>
      </c>
      <c r="BN25" s="1016"/>
      <c r="BO25" s="1017"/>
      <c r="BP25" s="1017"/>
      <c r="BQ25" s="1017"/>
      <c r="BR25" s="1017"/>
      <c r="BS25" s="1018"/>
      <c r="BT25" s="815">
        <f t="shared" si="7"/>
        <v>18</v>
      </c>
      <c r="BU25" s="816">
        <f t="shared" si="7"/>
        <v>27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180</v>
      </c>
      <c r="CA25" s="1071">
        <f t="shared" si="8"/>
        <v>194.845360824742</v>
      </c>
      <c r="CB25" s="1071">
        <f t="shared" si="8"/>
        <v>323.076923076923</v>
      </c>
      <c r="CC25" s="1071">
        <f t="shared" si="8"/>
        <v>187.209302325581</v>
      </c>
      <c r="CD25" s="1071">
        <f t="shared" si="8"/>
        <v>446.808510638298</v>
      </c>
      <c r="CE25" s="1082">
        <f t="shared" si="8"/>
        <v>204.615384615385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1</v>
      </c>
      <c r="AM26" s="964"/>
      <c r="AN26" s="964">
        <v>1</v>
      </c>
      <c r="AO26" s="1015"/>
      <c r="AP26" s="1033"/>
      <c r="AQ26" s="1042"/>
      <c r="AR26" s="1042">
        <v>2</v>
      </c>
      <c r="AS26" s="1042"/>
      <c r="AT26" s="1042">
        <v>1</v>
      </c>
      <c r="AU26" s="1043"/>
      <c r="AV26" s="1033">
        <v>3</v>
      </c>
      <c r="AW26" s="1042">
        <v>2</v>
      </c>
      <c r="AX26" s="1042">
        <v>2</v>
      </c>
      <c r="AY26" s="1042">
        <v>2</v>
      </c>
      <c r="AZ26" s="1042">
        <v>3</v>
      </c>
      <c r="BA26" s="1043">
        <v>3</v>
      </c>
      <c r="BB26" s="1033">
        <v>0.05</v>
      </c>
      <c r="BC26" s="1042">
        <v>0.03</v>
      </c>
      <c r="BD26" s="1042">
        <v>0.17</v>
      </c>
      <c r="BE26" s="1042">
        <v>0.03</v>
      </c>
      <c r="BF26" s="1042">
        <v>0.15</v>
      </c>
      <c r="BG26" s="1043">
        <v>0.05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1260</v>
      </c>
      <c r="CA26" s="1071">
        <f t="shared" si="8"/>
        <v>1866.66666666667</v>
      </c>
      <c r="CB26" s="1071">
        <f t="shared" si="8"/>
        <v>370.588235294118</v>
      </c>
      <c r="CC26" s="1071">
        <f t="shared" si="8"/>
        <v>2566.66666666667</v>
      </c>
      <c r="CD26" s="1071">
        <f t="shared" si="8"/>
        <v>466.666666666667</v>
      </c>
      <c r="CE26" s="1082">
        <f t="shared" si="8"/>
        <v>2100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3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12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2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4</v>
      </c>
      <c r="AY27" s="1037"/>
      <c r="AZ27" s="1037">
        <v>2</v>
      </c>
      <c r="BA27" s="1038">
        <v>4</v>
      </c>
      <c r="BB27" s="1036">
        <v>0.07</v>
      </c>
      <c r="BC27" s="1037">
        <v>0.24</v>
      </c>
      <c r="BD27" s="1037">
        <v>0.2</v>
      </c>
      <c r="BE27" s="1037"/>
      <c r="BF27" s="1037">
        <v>0.03</v>
      </c>
      <c r="BG27" s="1038">
        <v>0.17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204.166666666667</v>
      </c>
      <c r="CB27" s="1069">
        <f t="shared" si="8"/>
        <v>525</v>
      </c>
      <c r="CC27" s="1069" t="str">
        <f t="shared" si="8"/>
        <v>-</v>
      </c>
      <c r="CD27" s="1069">
        <f t="shared" si="8"/>
        <v>3266.66666666667</v>
      </c>
      <c r="CE27" s="1080">
        <f t="shared" si="8"/>
        <v>741.176470588235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/>
      <c r="AS28" s="1045"/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0.03</v>
      </c>
      <c r="BE28" s="1045">
        <v>0.02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1400</v>
      </c>
      <c r="CA28" s="1075">
        <f t="shared" si="8"/>
        <v>1000</v>
      </c>
      <c r="CB28" s="1075">
        <f t="shared" si="8"/>
        <v>2566.66666666667</v>
      </c>
      <c r="CC28" s="1075">
        <f t="shared" si="8"/>
        <v>4200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4</v>
      </c>
      <c r="M29" s="704">
        <v>7</v>
      </c>
      <c r="N29" s="704">
        <v>8</v>
      </c>
      <c r="O29" s="704">
        <v>6</v>
      </c>
      <c r="P29" s="704">
        <v>6</v>
      </c>
      <c r="Q29" s="987"/>
      <c r="R29" s="1013"/>
      <c r="S29" s="1014">
        <v>4</v>
      </c>
      <c r="T29" s="1014">
        <v>34</v>
      </c>
      <c r="U29" s="1014">
        <v>22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>
        <v>3</v>
      </c>
      <c r="AG29" s="704">
        <v>2</v>
      </c>
      <c r="AH29" s="704">
        <v>2</v>
      </c>
      <c r="AI29" s="987"/>
      <c r="AJ29" s="703"/>
      <c r="AK29" s="704">
        <v>2</v>
      </c>
      <c r="AL29" s="704">
        <v>5</v>
      </c>
      <c r="AM29" s="704">
        <v>4</v>
      </c>
      <c r="AN29" s="704">
        <v>3</v>
      </c>
      <c r="AO29" s="987"/>
      <c r="AP29" s="1031">
        <v>5</v>
      </c>
      <c r="AQ29" s="1032">
        <v>5</v>
      </c>
      <c r="AR29" s="1032">
        <v>22</v>
      </c>
      <c r="AS29" s="1032">
        <v>8</v>
      </c>
      <c r="AT29" s="1032">
        <v>12</v>
      </c>
      <c r="AU29" s="990"/>
      <c r="AV29" s="1031">
        <v>7</v>
      </c>
      <c r="AW29" s="1032">
        <v>10</v>
      </c>
      <c r="AX29" s="1032">
        <v>32</v>
      </c>
      <c r="AY29" s="1032">
        <v>31</v>
      </c>
      <c r="AZ29" s="1032">
        <v>21</v>
      </c>
      <c r="BA29" s="990"/>
      <c r="BB29" s="1031">
        <v>0.28</v>
      </c>
      <c r="BC29" s="1032">
        <v>0.77</v>
      </c>
      <c r="BD29" s="1032">
        <v>2.07</v>
      </c>
      <c r="BE29" s="1032">
        <v>1.69</v>
      </c>
      <c r="BF29" s="1032">
        <v>1.26</v>
      </c>
      <c r="BG29" s="990"/>
      <c r="BH29" s="1049">
        <f t="shared" si="13"/>
        <v>14</v>
      </c>
      <c r="BI29" s="799">
        <f t="shared" si="13"/>
        <v>11</v>
      </c>
      <c r="BJ29" s="799">
        <f t="shared" si="13"/>
        <v>42</v>
      </c>
      <c r="BK29" s="799">
        <f t="shared" si="13"/>
        <v>28</v>
      </c>
      <c r="BL29" s="799">
        <f>IF($A$1="补货",P29+V29+AB29,P29)</f>
        <v>21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14</v>
      </c>
      <c r="BU29" s="814">
        <f t="shared" si="7"/>
        <v>11</v>
      </c>
      <c r="BV29" s="814">
        <f t="shared" si="7"/>
        <v>42</v>
      </c>
      <c r="BW29" s="814">
        <f t="shared" si="7"/>
        <v>28</v>
      </c>
      <c r="BX29" s="814">
        <f t="shared" si="7"/>
        <v>21</v>
      </c>
      <c r="BY29" s="990"/>
      <c r="BZ29" s="1059">
        <f t="shared" si="8"/>
        <v>350</v>
      </c>
      <c r="CA29" s="1060">
        <f t="shared" si="8"/>
        <v>100</v>
      </c>
      <c r="CB29" s="1060">
        <f t="shared" si="8"/>
        <v>142.028985507246</v>
      </c>
      <c r="CC29" s="1060">
        <f t="shared" si="8"/>
        <v>115.976331360947</v>
      </c>
      <c r="CD29" s="1060">
        <f t="shared" si="8"/>
        <v>116.666666666667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3</v>
      </c>
      <c r="M30" s="710">
        <v>7</v>
      </c>
      <c r="N30" s="710">
        <v>3</v>
      </c>
      <c r="O30" s="710">
        <v>5</v>
      </c>
      <c r="P30" s="710">
        <v>5</v>
      </c>
      <c r="Q30" s="996"/>
      <c r="R30" s="1019">
        <v>14</v>
      </c>
      <c r="S30" s="1020">
        <v>3</v>
      </c>
      <c r="T30" s="1020"/>
      <c r="U30" s="1020">
        <v>11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>
        <v>1</v>
      </c>
      <c r="AE30" s="710"/>
      <c r="AF30" s="710"/>
      <c r="AG30" s="710">
        <v>2</v>
      </c>
      <c r="AH30" s="710"/>
      <c r="AI30" s="996"/>
      <c r="AJ30" s="709">
        <v>1</v>
      </c>
      <c r="AK30" s="710"/>
      <c r="AL30" s="710">
        <v>2</v>
      </c>
      <c r="AM30" s="710">
        <v>2</v>
      </c>
      <c r="AN30" s="710">
        <v>2</v>
      </c>
      <c r="AO30" s="996"/>
      <c r="AP30" s="1036">
        <v>2</v>
      </c>
      <c r="AQ30" s="1037">
        <v>6</v>
      </c>
      <c r="AR30" s="1037">
        <v>4</v>
      </c>
      <c r="AS30" s="1037">
        <v>3</v>
      </c>
      <c r="AT30" s="1037">
        <v>11</v>
      </c>
      <c r="AU30" s="999"/>
      <c r="AV30" s="1036">
        <v>3</v>
      </c>
      <c r="AW30" s="1037">
        <v>8</v>
      </c>
      <c r="AX30" s="1037">
        <v>11</v>
      </c>
      <c r="AY30" s="1037">
        <v>23</v>
      </c>
      <c r="AZ30" s="1037">
        <v>17</v>
      </c>
      <c r="BA30" s="999"/>
      <c r="BB30" s="1036">
        <v>0.34</v>
      </c>
      <c r="BC30" s="1037">
        <v>0.33</v>
      </c>
      <c r="BD30" s="1037">
        <v>0.45</v>
      </c>
      <c r="BE30" s="1037">
        <v>0.9</v>
      </c>
      <c r="BF30" s="1037">
        <v>0.79</v>
      </c>
      <c r="BG30" s="999"/>
      <c r="BH30" s="802">
        <f t="shared" si="13"/>
        <v>17</v>
      </c>
      <c r="BI30" s="803">
        <f t="shared" si="13"/>
        <v>15</v>
      </c>
      <c r="BJ30" s="803">
        <f t="shared" si="13"/>
        <v>13</v>
      </c>
      <c r="BK30" s="803">
        <f t="shared" si="13"/>
        <v>16</v>
      </c>
      <c r="BL30" s="803">
        <f>IF($A$1="补货",P30+V30+AB30,P30)</f>
        <v>20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17</v>
      </c>
      <c r="BU30" s="818">
        <f t="shared" si="7"/>
        <v>15</v>
      </c>
      <c r="BV30" s="818">
        <f t="shared" si="7"/>
        <v>13</v>
      </c>
      <c r="BW30" s="818">
        <f t="shared" si="7"/>
        <v>16</v>
      </c>
      <c r="BX30" s="818">
        <f t="shared" si="7"/>
        <v>20</v>
      </c>
      <c r="BY30" s="999"/>
      <c r="BZ30" s="1068">
        <f t="shared" si="8"/>
        <v>350</v>
      </c>
      <c r="CA30" s="1069">
        <f t="shared" si="8"/>
        <v>318.181818181818</v>
      </c>
      <c r="CB30" s="1069">
        <f t="shared" si="8"/>
        <v>202.222222222222</v>
      </c>
      <c r="CC30" s="1069">
        <f t="shared" si="8"/>
        <v>124.444444444444</v>
      </c>
      <c r="CD30" s="1069">
        <f t="shared" si="8"/>
        <v>177.215189873418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6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0.41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5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85.3658536585366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/>
      <c r="M36" s="978">
        <v>2</v>
      </c>
      <c r="N36" s="978"/>
      <c r="O36" s="978">
        <v>2</v>
      </c>
      <c r="P36" s="978">
        <v>2</v>
      </c>
      <c r="Q36" s="1026">
        <v>2</v>
      </c>
      <c r="R36" s="1022">
        <v>9</v>
      </c>
      <c r="S36" s="1023">
        <v>8</v>
      </c>
      <c r="T36" s="1023">
        <v>10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>
        <v>1</v>
      </c>
      <c r="AE36" s="978"/>
      <c r="AF36" s="978"/>
      <c r="AG36" s="978"/>
      <c r="AH36" s="978"/>
      <c r="AI36" s="1026"/>
      <c r="AJ36" s="977">
        <v>1</v>
      </c>
      <c r="AK36" s="978"/>
      <c r="AL36" s="978"/>
      <c r="AM36" s="978"/>
      <c r="AN36" s="979"/>
      <c r="AO36" s="1021"/>
      <c r="AP36" s="1044">
        <v>1</v>
      </c>
      <c r="AQ36" s="1045"/>
      <c r="AR36" s="1045"/>
      <c r="AS36" s="1045"/>
      <c r="AT36" s="1024"/>
      <c r="AU36" s="1025"/>
      <c r="AV36" s="1044">
        <v>1</v>
      </c>
      <c r="AW36" s="1045"/>
      <c r="AX36" s="1045"/>
      <c r="AY36" s="1045"/>
      <c r="AZ36" s="1024"/>
      <c r="BA36" s="1025"/>
      <c r="BB36" s="1044">
        <v>0.27</v>
      </c>
      <c r="BC36" s="1045"/>
      <c r="BD36" s="1045"/>
      <c r="BE36" s="1045"/>
      <c r="BF36" s="1045"/>
      <c r="BG36" s="1053"/>
      <c r="BH36" s="1051">
        <f>IF($A$1="补货",L36+R36+X36,L36)</f>
        <v>9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9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>
        <f t="shared" ref="BZ36:CE36" si="25">IF(BB36&lt;&gt;0,BT36/BB36*7,"-")</f>
        <v>233.333333333333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1600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/>
      <c r="BI12" s="775"/>
      <c r="BJ12" s="776"/>
      <c r="BK12" s="777"/>
      <c r="BL12" s="777"/>
      <c r="BM12" s="777"/>
      <c r="BN12" s="777">
        <v>0.05</v>
      </c>
      <c r="BO12" s="794"/>
      <c r="BP12" s="775"/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 t="str">
        <f t="shared" si="7"/>
        <v>-</v>
      </c>
      <c r="CR12" s="835" t="str">
        <f t="shared" ref="CR12:CR18" si="20">IF(BP12&lt;&gt;0,CK12/BP12*7,"-")</f>
        <v>-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2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0.03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700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0.02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2800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1</v>
      </c>
      <c r="BG15" s="777"/>
      <c r="BH15" s="794"/>
      <c r="BI15" s="775"/>
      <c r="BJ15" s="776"/>
      <c r="BK15" s="777">
        <v>0.03</v>
      </c>
      <c r="BL15" s="777"/>
      <c r="BM15" s="777">
        <v>0.02</v>
      </c>
      <c r="BN15" s="777"/>
      <c r="BO15" s="794"/>
      <c r="BP15" s="775"/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1750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>
        <v>1</v>
      </c>
      <c r="BE17" s="792"/>
      <c r="BF17" s="792">
        <v>2</v>
      </c>
      <c r="BG17" s="792">
        <v>1</v>
      </c>
      <c r="BH17" s="797"/>
      <c r="BI17" s="790">
        <v>1</v>
      </c>
      <c r="BJ17" s="791"/>
      <c r="BK17" s="792">
        <v>0.02</v>
      </c>
      <c r="BL17" s="792"/>
      <c r="BM17" s="792">
        <v>0.03</v>
      </c>
      <c r="BN17" s="792">
        <v>0.02</v>
      </c>
      <c r="BO17" s="797"/>
      <c r="BP17" s="790">
        <v>0.02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6650</v>
      </c>
      <c r="CN17" s="845" t="str">
        <f t="shared" si="17"/>
        <v>-</v>
      </c>
      <c r="CO17" s="845">
        <f t="shared" si="18"/>
        <v>1166.66666666667</v>
      </c>
      <c r="CP17" s="845">
        <f t="shared" si="19"/>
        <v>3850</v>
      </c>
      <c r="CQ17" s="846" t="str">
        <f t="shared" si="7"/>
        <v>-</v>
      </c>
      <c r="CR17" s="847">
        <f t="shared" si="20"/>
        <v>2450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/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/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6</v>
      </c>
      <c r="J3" s="564">
        <v>9</v>
      </c>
      <c r="K3" s="564"/>
      <c r="L3" s="563">
        <v>1</v>
      </c>
      <c r="M3" s="563">
        <v>5</v>
      </c>
      <c r="N3" s="565">
        <v>11</v>
      </c>
      <c r="O3" s="565">
        <v>11</v>
      </c>
      <c r="P3" s="565">
        <v>1.06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99.0566037735849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16</v>
      </c>
      <c r="J4" s="567">
        <v>10</v>
      </c>
      <c r="K4" s="567">
        <v>70</v>
      </c>
      <c r="L4" s="566">
        <v>6</v>
      </c>
      <c r="M4" s="566">
        <v>26</v>
      </c>
      <c r="N4" s="568">
        <v>45</v>
      </c>
      <c r="O4" s="568">
        <v>56</v>
      </c>
      <c r="P4" s="568">
        <v>5.52</v>
      </c>
      <c r="Q4" s="586">
        <f t="shared" si="0"/>
        <v>96</v>
      </c>
      <c r="R4" s="567"/>
      <c r="S4" s="587">
        <f>Q4+R4</f>
        <v>96</v>
      </c>
      <c r="T4" s="588">
        <f>IF(P4&lt;&gt;0,S4/P4*7,"-")</f>
        <v>121.739130434783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3</v>
      </c>
      <c r="J6" s="567"/>
      <c r="K6" s="567"/>
      <c r="L6" s="566"/>
      <c r="M6" s="566">
        <v>1</v>
      </c>
      <c r="N6" s="568">
        <v>1</v>
      </c>
      <c r="O6" s="568">
        <v>1</v>
      </c>
      <c r="P6" s="568">
        <v>0.12</v>
      </c>
      <c r="Q6" s="586">
        <f t="shared" si="0"/>
        <v>3</v>
      </c>
      <c r="R6" s="567"/>
      <c r="S6" s="587">
        <f t="shared" si="1"/>
        <v>3</v>
      </c>
      <c r="T6" s="588">
        <f t="shared" si="2"/>
        <v>175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16</v>
      </c>
      <c r="K7" s="567"/>
      <c r="L7" s="566">
        <v>1</v>
      </c>
      <c r="M7" s="566">
        <v>1</v>
      </c>
      <c r="N7" s="568">
        <v>1</v>
      </c>
      <c r="O7" s="568">
        <v>4</v>
      </c>
      <c r="P7" s="568">
        <v>0.32</v>
      </c>
      <c r="Q7" s="586">
        <f t="shared" si="0"/>
        <v>19</v>
      </c>
      <c r="R7" s="567"/>
      <c r="S7" s="587">
        <f t="shared" si="1"/>
        <v>19</v>
      </c>
      <c r="T7" s="588">
        <f t="shared" si="2"/>
        <v>415.625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13</v>
      </c>
      <c r="R8" s="567"/>
      <c r="S8" s="587">
        <f t="shared" si="1"/>
        <v>13</v>
      </c>
      <c r="T8" s="588">
        <f t="shared" si="2"/>
        <v>413.636363636364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5</v>
      </c>
      <c r="P9" s="568">
        <v>0.15</v>
      </c>
      <c r="Q9" s="586">
        <f t="shared" si="0"/>
        <v>18</v>
      </c>
      <c r="R9" s="567"/>
      <c r="S9" s="587">
        <f t="shared" si="1"/>
        <v>18</v>
      </c>
      <c r="T9" s="588">
        <f t="shared" si="2"/>
        <v>840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816.666666666667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2</v>
      </c>
      <c r="P11" s="571">
        <v>0.1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1960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14</v>
      </c>
      <c r="R12" s="593"/>
      <c r="S12" s="594">
        <f t="shared" si="1"/>
        <v>14</v>
      </c>
      <c r="T12" s="595">
        <f t="shared" si="2"/>
        <v>426.086956521739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/>
      <c r="P13" s="576"/>
      <c r="Q13" s="596">
        <f t="shared" si="0"/>
        <v>7</v>
      </c>
      <c r="R13" s="581"/>
      <c r="S13" s="596">
        <f t="shared" si="1"/>
        <v>7</v>
      </c>
      <c r="T13" s="597" t="str">
        <f t="shared" si="2"/>
        <v>-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1633.33333333333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1</v>
      </c>
      <c r="P16" s="568">
        <v>0.05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840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/>
      <c r="O17" s="568">
        <v>1</v>
      </c>
      <c r="P17" s="568">
        <v>0.02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4550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900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1800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/>
      <c r="N20" s="579">
        <v>1</v>
      </c>
      <c r="O20" s="579">
        <v>5</v>
      </c>
      <c r="P20" s="579">
        <v>0.11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509.090909090909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4</v>
      </c>
      <c r="J21" s="581">
        <v>-2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2</v>
      </c>
      <c r="R21" s="581"/>
      <c r="S21" s="596">
        <f t="shared" si="1"/>
        <v>2</v>
      </c>
      <c r="T21" s="597">
        <f t="shared" si="2"/>
        <v>35.8974358974359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227.5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5</v>
      </c>
      <c r="J23" s="567">
        <v>17</v>
      </c>
      <c r="K23" s="567">
        <v>10</v>
      </c>
      <c r="L23" s="566">
        <v>3</v>
      </c>
      <c r="M23" s="566">
        <v>4</v>
      </c>
      <c r="N23" s="568">
        <v>11</v>
      </c>
      <c r="O23" s="568">
        <v>15</v>
      </c>
      <c r="P23" s="568">
        <v>1.35</v>
      </c>
      <c r="Q23" s="586">
        <f t="shared" si="0"/>
        <v>32</v>
      </c>
      <c r="R23" s="567"/>
      <c r="S23" s="587">
        <f t="shared" si="1"/>
        <v>32</v>
      </c>
      <c r="T23" s="588">
        <f t="shared" si="2"/>
        <v>165.925925925926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15</v>
      </c>
      <c r="K24" s="567"/>
      <c r="L24" s="566"/>
      <c r="M24" s="566">
        <v>4</v>
      </c>
      <c r="N24" s="568">
        <v>10</v>
      </c>
      <c r="O24" s="568">
        <v>12</v>
      </c>
      <c r="P24" s="568">
        <v>0.82</v>
      </c>
      <c r="Q24" s="586">
        <f t="shared" si="0"/>
        <v>21</v>
      </c>
      <c r="R24" s="567"/>
      <c r="S24" s="587">
        <f t="shared" si="1"/>
        <v>21</v>
      </c>
      <c r="T24" s="588">
        <f t="shared" si="2"/>
        <v>179.268292682927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14</v>
      </c>
      <c r="P25" s="568">
        <v>0.71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256.338028169014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4</v>
      </c>
      <c r="O26" s="568">
        <v>8</v>
      </c>
      <c r="P26" s="568">
        <v>0.4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402.5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/>
      <c r="N27" s="571">
        <v>2</v>
      </c>
      <c r="O27" s="571">
        <v>8</v>
      </c>
      <c r="P27" s="571">
        <v>0.19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626.315789473684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4</v>
      </c>
      <c r="K34" s="570"/>
      <c r="L34" s="569">
        <v>1</v>
      </c>
      <c r="M34" s="569">
        <v>1</v>
      </c>
      <c r="N34" s="571">
        <v>2</v>
      </c>
      <c r="O34" s="571">
        <v>2</v>
      </c>
      <c r="P34" s="572">
        <v>0.32</v>
      </c>
      <c r="Q34" s="592">
        <f t="shared" si="0"/>
        <v>6</v>
      </c>
      <c r="R34" s="593"/>
      <c r="S34" s="594">
        <f t="shared" si="1"/>
        <v>6</v>
      </c>
      <c r="T34" s="595">
        <f t="shared" si="2"/>
        <v>131.25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3</v>
      </c>
      <c r="J40" s="567">
        <v>7</v>
      </c>
      <c r="K40" s="567"/>
      <c r="L40" s="566"/>
      <c r="M40" s="566">
        <v>1</v>
      </c>
      <c r="N40" s="568">
        <v>3</v>
      </c>
      <c r="O40" s="568">
        <v>5</v>
      </c>
      <c r="P40" s="568">
        <v>0.25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280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/>
      <c r="P43" s="568"/>
      <c r="Q43" s="586">
        <f t="shared" si="3"/>
        <v>7</v>
      </c>
      <c r="R43" s="567"/>
      <c r="S43" s="587">
        <f t="shared" si="1"/>
        <v>7</v>
      </c>
      <c r="T43" s="588" t="str">
        <f t="shared" si="2"/>
        <v>-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11</v>
      </c>
      <c r="R44" s="567"/>
      <c r="S44" s="587">
        <f t="shared" ref="S44:S51" si="4">Q44+R44</f>
        <v>11</v>
      </c>
      <c r="T44" s="588">
        <f t="shared" ref="T44:T51" si="5">IF(P44&lt;&gt;0,S44/P44*7,"-")</f>
        <v>1100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14</v>
      </c>
      <c r="R45" s="567"/>
      <c r="S45" s="587">
        <f t="shared" si="4"/>
        <v>14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840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5</v>
      </c>
      <c r="K47" s="567"/>
      <c r="L47" s="566">
        <v>1</v>
      </c>
      <c r="M47" s="566">
        <v>2</v>
      </c>
      <c r="N47" s="568">
        <v>3</v>
      </c>
      <c r="O47" s="568">
        <v>5</v>
      </c>
      <c r="P47" s="568">
        <v>0.47</v>
      </c>
      <c r="Q47" s="586">
        <f t="shared" si="3"/>
        <v>8</v>
      </c>
      <c r="R47" s="567"/>
      <c r="S47" s="587">
        <f t="shared" si="4"/>
        <v>8</v>
      </c>
      <c r="T47" s="588">
        <f t="shared" si="5"/>
        <v>119.148936170213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4</v>
      </c>
      <c r="J48" s="570">
        <v>6</v>
      </c>
      <c r="K48" s="570"/>
      <c r="L48" s="569"/>
      <c r="M48" s="569">
        <v>2</v>
      </c>
      <c r="N48" s="571">
        <v>3</v>
      </c>
      <c r="O48" s="571">
        <v>5</v>
      </c>
      <c r="P48" s="571">
        <v>0.32</v>
      </c>
      <c r="Q48" s="589">
        <f t="shared" si="3"/>
        <v>10</v>
      </c>
      <c r="R48" s="570"/>
      <c r="S48" s="590">
        <f t="shared" si="4"/>
        <v>10</v>
      </c>
      <c r="T48" s="591">
        <f t="shared" si="5"/>
        <v>218.75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>
        <v>10</v>
      </c>
      <c r="L49" s="569"/>
      <c r="M49" s="569"/>
      <c r="N49" s="571">
        <v>4</v>
      </c>
      <c r="O49" s="571">
        <v>5</v>
      </c>
      <c r="P49" s="571">
        <v>0.22</v>
      </c>
      <c r="Q49" s="589">
        <f t="shared" si="3"/>
        <v>10</v>
      </c>
      <c r="R49" s="570"/>
      <c r="S49" s="590">
        <f t="shared" si="4"/>
        <v>10</v>
      </c>
      <c r="T49" s="591">
        <f t="shared" si="5"/>
        <v>318.181818181818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5950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10</v>
      </c>
      <c r="R51" s="567"/>
      <c r="S51" s="587">
        <f t="shared" si="4"/>
        <v>10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11</v>
      </c>
      <c r="R52" s="567"/>
      <c r="S52" s="587">
        <f t="shared" ref="S52:S57" si="6">Q52+R52</f>
        <v>11</v>
      </c>
      <c r="T52" s="588">
        <f t="shared" ref="T52:T57" si="7">IF(P52&lt;&gt;0,S52/P52*7,"-")</f>
        <v>452.941176470588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3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6</v>
      </c>
      <c r="R53" s="567"/>
      <c r="S53" s="587">
        <f t="shared" si="6"/>
        <v>6</v>
      </c>
      <c r="T53" s="588">
        <f t="shared" si="7"/>
        <v>113.513513513514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4</v>
      </c>
      <c r="P54" s="568">
        <v>0.13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1076.92307692308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376.923076923077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4</v>
      </c>
      <c r="J56" s="570">
        <v>11</v>
      </c>
      <c r="K56" s="570"/>
      <c r="L56" s="569"/>
      <c r="M56" s="569">
        <v>1</v>
      </c>
      <c r="N56" s="571">
        <v>4</v>
      </c>
      <c r="O56" s="571">
        <v>5</v>
      </c>
      <c r="P56" s="571">
        <v>0.29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362.068965517241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/>
      <c r="N57" s="571">
        <v>2</v>
      </c>
      <c r="O57" s="571">
        <v>2</v>
      </c>
      <c r="P57" s="571">
        <v>0.1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280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1225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23</v>
      </c>
      <c r="R62" s="567"/>
      <c r="S62" s="587">
        <f t="shared" si="8"/>
        <v>23</v>
      </c>
      <c r="T62" s="588" t="str">
        <f t="shared" si="9"/>
        <v>-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175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2</v>
      </c>
      <c r="J64" s="570">
        <v>6</v>
      </c>
      <c r="K64" s="570"/>
      <c r="L64" s="569">
        <v>1</v>
      </c>
      <c r="M64" s="569">
        <v>2</v>
      </c>
      <c r="N64" s="571">
        <v>6</v>
      </c>
      <c r="O64" s="571">
        <v>7</v>
      </c>
      <c r="P64" s="571">
        <v>0.96</v>
      </c>
      <c r="Q64" s="589">
        <f t="shared" si="3"/>
        <v>8</v>
      </c>
      <c r="R64" s="570"/>
      <c r="S64" s="590">
        <f t="shared" si="8"/>
        <v>8</v>
      </c>
      <c r="T64" s="591">
        <f t="shared" si="9"/>
        <v>58.3333333333333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2450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2</v>
      </c>
      <c r="P72" s="568">
        <v>0.1</v>
      </c>
      <c r="Q72" s="586">
        <f t="shared" si="10"/>
        <v>13</v>
      </c>
      <c r="R72" s="567"/>
      <c r="S72" s="587">
        <f t="shared" si="11"/>
        <v>13</v>
      </c>
      <c r="T72" s="588">
        <f t="shared" si="12"/>
        <v>910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10</v>
      </c>
      <c r="R73" s="578"/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5</v>
      </c>
      <c r="P79" s="568">
        <v>0.11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700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10</v>
      </c>
      <c r="P80" s="579">
        <v>0.87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60" zoomScaleNormal="60" workbookViewId="0">
      <pane xSplit="10" ySplit="3" topLeftCell="K83" activePane="bottomRight" state="frozen"/>
      <selection/>
      <selection pane="topRight"/>
      <selection pane="bottomLeft"/>
      <selection pane="bottomRight" activeCell="N93" sqref="N93:N96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18200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4</v>
      </c>
      <c r="R5" s="438">
        <v>8</v>
      </c>
      <c r="S5" s="438">
        <v>9</v>
      </c>
      <c r="T5" s="438">
        <v>0.7</v>
      </c>
      <c r="U5" s="452">
        <f t="shared" si="0"/>
        <v>23</v>
      </c>
      <c r="V5" s="82"/>
      <c r="W5" s="452">
        <f t="shared" si="1"/>
        <v>23</v>
      </c>
      <c r="X5" s="453">
        <f t="shared" si="2"/>
        <v>230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8</v>
      </c>
      <c r="O6" s="62"/>
      <c r="P6" s="438">
        <v>1</v>
      </c>
      <c r="Q6" s="438">
        <v>3</v>
      </c>
      <c r="R6" s="438">
        <v>7</v>
      </c>
      <c r="S6" s="438">
        <v>12</v>
      </c>
      <c r="T6" s="438">
        <v>1.14</v>
      </c>
      <c r="U6" s="452">
        <f t="shared" si="0"/>
        <v>11</v>
      </c>
      <c r="V6" s="82"/>
      <c r="W6" s="452">
        <f t="shared" si="1"/>
        <v>11</v>
      </c>
      <c r="X6" s="453">
        <f t="shared" si="2"/>
        <v>67.5438596491228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5</v>
      </c>
      <c r="O7" s="65"/>
      <c r="P7" s="440">
        <v>2</v>
      </c>
      <c r="Q7" s="440">
        <v>4</v>
      </c>
      <c r="R7" s="440">
        <v>8</v>
      </c>
      <c r="S7" s="440">
        <v>11</v>
      </c>
      <c r="T7" s="440">
        <v>1.03</v>
      </c>
      <c r="U7" s="454">
        <f t="shared" si="0"/>
        <v>11</v>
      </c>
      <c r="V7" s="84"/>
      <c r="W7" s="455">
        <f t="shared" si="1"/>
        <v>11</v>
      </c>
      <c r="X7" s="456">
        <f t="shared" si="2"/>
        <v>74.7572815533981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650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3</v>
      </c>
      <c r="S11" s="440">
        <v>4</v>
      </c>
      <c r="T11" s="440">
        <v>0.24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437.5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5</v>
      </c>
      <c r="M14" s="437"/>
      <c r="N14" s="62">
        <v>10</v>
      </c>
      <c r="O14" s="62"/>
      <c r="P14" s="438"/>
      <c r="Q14" s="438">
        <v>5</v>
      </c>
      <c r="R14" s="438">
        <v>7</v>
      </c>
      <c r="S14" s="438">
        <v>9</v>
      </c>
      <c r="T14" s="438">
        <v>0.74</v>
      </c>
      <c r="U14" s="452">
        <f t="shared" si="0"/>
        <v>15</v>
      </c>
      <c r="V14" s="82"/>
      <c r="W14" s="452">
        <f t="shared" si="1"/>
        <v>15</v>
      </c>
      <c r="X14" s="453">
        <f t="shared" si="2"/>
        <v>141.891891891892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8</v>
      </c>
      <c r="M15" s="439"/>
      <c r="N15" s="65">
        <v>12</v>
      </c>
      <c r="O15" s="65"/>
      <c r="P15" s="440">
        <v>1</v>
      </c>
      <c r="Q15" s="440">
        <v>10</v>
      </c>
      <c r="R15" s="440">
        <v>12</v>
      </c>
      <c r="S15" s="440">
        <v>14</v>
      </c>
      <c r="T15" s="440">
        <v>1.49</v>
      </c>
      <c r="U15" s="454">
        <f t="shared" si="0"/>
        <v>20</v>
      </c>
      <c r="V15" s="84"/>
      <c r="W15" s="455">
        <f t="shared" si="1"/>
        <v>20</v>
      </c>
      <c r="X15" s="456">
        <f t="shared" si="2"/>
        <v>93.9597315436242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>
        <v>10</v>
      </c>
      <c r="M16" s="441"/>
      <c r="N16" s="67">
        <v>80</v>
      </c>
      <c r="O16" s="67">
        <v>100</v>
      </c>
      <c r="P16" s="442"/>
      <c r="Q16" s="442"/>
      <c r="R16" s="442">
        <v>23</v>
      </c>
      <c r="S16" s="442">
        <v>39</v>
      </c>
      <c r="T16" s="442">
        <v>1.41</v>
      </c>
      <c r="U16" s="457">
        <f t="shared" si="0"/>
        <v>190</v>
      </c>
      <c r="V16" s="68"/>
      <c r="W16" s="458">
        <f t="shared" si="1"/>
        <v>190</v>
      </c>
      <c r="X16" s="459">
        <f t="shared" si="2"/>
        <v>943.262411347518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13</v>
      </c>
      <c r="M17" s="437"/>
      <c r="N17" s="62">
        <v>70</v>
      </c>
      <c r="O17" s="62">
        <v>100</v>
      </c>
      <c r="P17" s="438">
        <v>1</v>
      </c>
      <c r="Q17" s="438">
        <v>11</v>
      </c>
      <c r="R17" s="438">
        <v>36</v>
      </c>
      <c r="S17" s="438">
        <v>52</v>
      </c>
      <c r="T17" s="438">
        <v>2.99</v>
      </c>
      <c r="U17" s="452">
        <f t="shared" si="0"/>
        <v>183</v>
      </c>
      <c r="V17" s="82"/>
      <c r="W17" s="452">
        <f t="shared" si="1"/>
        <v>183</v>
      </c>
      <c r="X17" s="453">
        <f t="shared" si="2"/>
        <v>428.428093645485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19</v>
      </c>
      <c r="M18" s="439"/>
      <c r="N18" s="65">
        <v>220</v>
      </c>
      <c r="O18" s="65"/>
      <c r="P18" s="440">
        <v>5</v>
      </c>
      <c r="Q18" s="440">
        <v>17</v>
      </c>
      <c r="R18" s="440">
        <v>41</v>
      </c>
      <c r="S18" s="440">
        <v>54</v>
      </c>
      <c r="T18" s="440">
        <v>4.21</v>
      </c>
      <c r="U18" s="454">
        <f t="shared" si="0"/>
        <v>239</v>
      </c>
      <c r="V18" s="84"/>
      <c r="W18" s="455">
        <f t="shared" si="1"/>
        <v>239</v>
      </c>
      <c r="X18" s="456">
        <f t="shared" si="2"/>
        <v>397.387173396675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1</v>
      </c>
      <c r="N22" s="81"/>
      <c r="O22" s="81"/>
      <c r="P22" s="440"/>
      <c r="Q22" s="440">
        <v>2</v>
      </c>
      <c r="R22" s="440">
        <v>2</v>
      </c>
      <c r="S22" s="440">
        <v>2</v>
      </c>
      <c r="T22" s="440">
        <v>0.24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8400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>
        <v>70</v>
      </c>
      <c r="P24" s="438"/>
      <c r="Q24" s="438">
        <v>3</v>
      </c>
      <c r="R24" s="438">
        <v>12</v>
      </c>
      <c r="S24" s="438">
        <v>21</v>
      </c>
      <c r="T24" s="438">
        <v>0.96</v>
      </c>
      <c r="U24" s="452">
        <f t="shared" si="0"/>
        <v>240</v>
      </c>
      <c r="V24" s="82"/>
      <c r="W24" s="452">
        <f t="shared" si="3"/>
        <v>240</v>
      </c>
      <c r="X24" s="453">
        <f t="shared" si="4"/>
        <v>1750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9</v>
      </c>
      <c r="M25" s="439"/>
      <c r="N25" s="65">
        <v>135</v>
      </c>
      <c r="O25" s="65">
        <v>70</v>
      </c>
      <c r="P25" s="440">
        <v>2</v>
      </c>
      <c r="Q25" s="440">
        <v>8</v>
      </c>
      <c r="R25" s="440">
        <v>19</v>
      </c>
      <c r="S25" s="440">
        <v>30</v>
      </c>
      <c r="T25" s="440">
        <v>2.34</v>
      </c>
      <c r="U25" s="454">
        <f t="shared" si="0"/>
        <v>214</v>
      </c>
      <c r="V25" s="84"/>
      <c r="W25" s="455">
        <f t="shared" si="3"/>
        <v>214</v>
      </c>
      <c r="X25" s="456">
        <f t="shared" si="4"/>
        <v>640.17094017094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/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9</v>
      </c>
      <c r="O28" s="79"/>
      <c r="P28" s="447"/>
      <c r="Q28" s="447">
        <v>3</v>
      </c>
      <c r="R28" s="447">
        <v>5</v>
      </c>
      <c r="S28" s="447">
        <v>7</v>
      </c>
      <c r="T28" s="444">
        <v>0.49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185.714285714286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1</v>
      </c>
      <c r="M29" s="439"/>
      <c r="N29" s="65">
        <v>4</v>
      </c>
      <c r="O29" s="65"/>
      <c r="P29" s="448">
        <v>1</v>
      </c>
      <c r="Q29" s="448">
        <v>2</v>
      </c>
      <c r="R29" s="448">
        <v>4</v>
      </c>
      <c r="S29" s="448">
        <v>4</v>
      </c>
      <c r="T29" s="440">
        <v>0.49</v>
      </c>
      <c r="U29" s="84">
        <f t="shared" si="0"/>
        <v>5</v>
      </c>
      <c r="V29" s="84"/>
      <c r="W29" s="468">
        <f t="shared" si="3"/>
        <v>5</v>
      </c>
      <c r="X29" s="456">
        <f t="shared" si="4"/>
        <v>71.4285714285714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2800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204.166666666667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350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5</v>
      </c>
      <c r="M33" s="439"/>
      <c r="N33" s="65">
        <v>1</v>
      </c>
      <c r="O33" s="65"/>
      <c r="P33" s="448"/>
      <c r="Q33" s="448">
        <v>3</v>
      </c>
      <c r="R33" s="448">
        <v>10</v>
      </c>
      <c r="S33" s="448">
        <v>11</v>
      </c>
      <c r="T33" s="440">
        <v>0.73</v>
      </c>
      <c r="U33" s="84">
        <f t="shared" si="0"/>
        <v>6</v>
      </c>
      <c r="V33" s="84"/>
      <c r="W33" s="468">
        <f t="shared" si="3"/>
        <v>6</v>
      </c>
      <c r="X33" s="456">
        <f t="shared" si="4"/>
        <v>57.5342465753425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5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7</v>
      </c>
      <c r="V35" s="82"/>
      <c r="W35" s="463">
        <f t="shared" si="3"/>
        <v>7</v>
      </c>
      <c r="X35" s="453">
        <f t="shared" si="4"/>
        <v>111.363636363636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6</v>
      </c>
      <c r="V36" s="82"/>
      <c r="W36" s="463">
        <f t="shared" si="3"/>
        <v>6</v>
      </c>
      <c r="X36" s="453">
        <f t="shared" si="4"/>
        <v>420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/>
      <c r="O39" s="62"/>
      <c r="P39" s="438"/>
      <c r="Q39" s="438"/>
      <c r="R39" s="438">
        <v>2</v>
      </c>
      <c r="S39" s="438">
        <v>2</v>
      </c>
      <c r="T39" s="438">
        <v>0.1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2</v>
      </c>
      <c r="N40" s="65"/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1</v>
      </c>
      <c r="R42" s="446">
        <v>3</v>
      </c>
      <c r="S42" s="446">
        <v>3</v>
      </c>
      <c r="T42" s="438">
        <v>0.22</v>
      </c>
      <c r="U42" s="82">
        <f t="shared" si="0"/>
        <v>6</v>
      </c>
      <c r="V42" s="82"/>
      <c r="W42" s="463">
        <f t="shared" si="3"/>
        <v>6</v>
      </c>
      <c r="X42" s="453">
        <f t="shared" si="4"/>
        <v>190.909090909091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3</v>
      </c>
      <c r="V43" s="82"/>
      <c r="W43" s="463">
        <f t="shared" si="3"/>
        <v>3</v>
      </c>
      <c r="X43" s="453">
        <f t="shared" si="4"/>
        <v>150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2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0.39</v>
      </c>
      <c r="U44" s="84">
        <f t="shared" si="0"/>
        <v>4</v>
      </c>
      <c r="V44" s="84"/>
      <c r="W44" s="468">
        <f t="shared" si="3"/>
        <v>4</v>
      </c>
      <c r="X44" s="456">
        <f t="shared" si="4"/>
        <v>71.7948717948718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8</v>
      </c>
      <c r="V45" s="68"/>
      <c r="W45" s="461">
        <f t="shared" si="3"/>
        <v>8</v>
      </c>
      <c r="X45" s="459">
        <f t="shared" si="4"/>
        <v>254.545454545455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3</v>
      </c>
      <c r="M46" s="437"/>
      <c r="N46" s="62">
        <v>16</v>
      </c>
      <c r="O46" s="62"/>
      <c r="P46" s="446">
        <v>2</v>
      </c>
      <c r="Q46" s="446">
        <v>5</v>
      </c>
      <c r="R46" s="446">
        <v>9</v>
      </c>
      <c r="S46" s="446">
        <v>10</v>
      </c>
      <c r="T46" s="438">
        <v>1.12</v>
      </c>
      <c r="U46" s="82">
        <f t="shared" si="0"/>
        <v>19</v>
      </c>
      <c r="V46" s="82"/>
      <c r="W46" s="463">
        <f t="shared" si="3"/>
        <v>19</v>
      </c>
      <c r="X46" s="453">
        <f t="shared" si="4"/>
        <v>118.75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3</v>
      </c>
      <c r="T47" s="444">
        <v>0.05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1</v>
      </c>
      <c r="R49" s="445">
        <v>2</v>
      </c>
      <c r="S49" s="445">
        <v>2</v>
      </c>
      <c r="T49" s="442">
        <v>0.17</v>
      </c>
      <c r="U49" s="68">
        <f t="shared" si="0"/>
        <v>6</v>
      </c>
      <c r="V49" s="68"/>
      <c r="W49" s="461">
        <f t="shared" si="3"/>
        <v>6</v>
      </c>
      <c r="X49" s="459">
        <f t="shared" si="4"/>
        <v>247.058823529412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4</v>
      </c>
      <c r="M50" s="437"/>
      <c r="N50" s="62">
        <v>8</v>
      </c>
      <c r="O50" s="62"/>
      <c r="P50" s="446"/>
      <c r="Q50" s="446">
        <v>5</v>
      </c>
      <c r="R50" s="446">
        <v>6</v>
      </c>
      <c r="S50" s="446">
        <v>7</v>
      </c>
      <c r="T50" s="438">
        <v>0.67</v>
      </c>
      <c r="U50" s="82">
        <f t="shared" si="0"/>
        <v>12</v>
      </c>
      <c r="V50" s="82"/>
      <c r="W50" s="463">
        <f t="shared" si="3"/>
        <v>12</v>
      </c>
      <c r="X50" s="453">
        <f t="shared" si="4"/>
        <v>125.373134328358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/>
      <c r="O51" s="79"/>
      <c r="P51" s="447">
        <v>1</v>
      </c>
      <c r="Q51" s="447">
        <v>4</v>
      </c>
      <c r="R51" s="447">
        <v>5</v>
      </c>
      <c r="S51" s="447">
        <v>6</v>
      </c>
      <c r="T51" s="444">
        <v>0.7</v>
      </c>
      <c r="U51" s="82">
        <f t="shared" si="0"/>
        <v>4</v>
      </c>
      <c r="V51" s="82"/>
      <c r="W51" s="463">
        <f t="shared" si="3"/>
        <v>4</v>
      </c>
      <c r="X51" s="453">
        <f t="shared" si="4"/>
        <v>40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/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2</v>
      </c>
      <c r="N60" s="65"/>
      <c r="O60" s="65"/>
      <c r="P60" s="440"/>
      <c r="Q60" s="440">
        <v>1</v>
      </c>
      <c r="R60" s="440">
        <v>1</v>
      </c>
      <c r="S60" s="440">
        <v>1</v>
      </c>
      <c r="T60" s="440">
        <v>0.12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/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>
        <v>1</v>
      </c>
      <c r="M68" s="437"/>
      <c r="N68" s="62">
        <v>28</v>
      </c>
      <c r="O68" s="62"/>
      <c r="P68" s="446"/>
      <c r="Q68" s="446"/>
      <c r="R68" s="446">
        <v>1</v>
      </c>
      <c r="S68" s="446">
        <v>2</v>
      </c>
      <c r="T68" s="438">
        <v>0.07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2900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8</v>
      </c>
      <c r="V69" s="84"/>
      <c r="W69" s="65">
        <f t="shared" si="5"/>
        <v>8</v>
      </c>
      <c r="X69" s="456">
        <f t="shared" si="6"/>
        <v>466.666666666667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0.34</v>
      </c>
      <c r="U71" s="452">
        <f t="shared" si="11"/>
        <v>24</v>
      </c>
      <c r="V71" s="82"/>
      <c r="W71" s="452">
        <f t="shared" si="5"/>
        <v>24</v>
      </c>
      <c r="X71" s="453">
        <f t="shared" si="6"/>
        <v>494.117647058823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5</v>
      </c>
      <c r="M72" s="437"/>
      <c r="N72" s="62">
        <v>7</v>
      </c>
      <c r="O72" s="62"/>
      <c r="P72" s="438">
        <v>1</v>
      </c>
      <c r="Q72" s="438">
        <v>3</v>
      </c>
      <c r="R72" s="438">
        <v>6</v>
      </c>
      <c r="S72" s="438">
        <v>8</v>
      </c>
      <c r="T72" s="438">
        <v>0.69</v>
      </c>
      <c r="U72" s="452">
        <f t="shared" si="11"/>
        <v>12</v>
      </c>
      <c r="V72" s="82"/>
      <c r="W72" s="452">
        <f t="shared" si="5"/>
        <v>12</v>
      </c>
      <c r="X72" s="453">
        <f t="shared" si="6"/>
        <v>121.739130434783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15</v>
      </c>
      <c r="O73" s="62"/>
      <c r="P73" s="438">
        <v>1</v>
      </c>
      <c r="Q73" s="438">
        <v>4</v>
      </c>
      <c r="R73" s="438">
        <v>7</v>
      </c>
      <c r="S73" s="438">
        <v>11</v>
      </c>
      <c r="T73" s="438">
        <v>0.85</v>
      </c>
      <c r="U73" s="452">
        <f t="shared" si="11"/>
        <v>19</v>
      </c>
      <c r="V73" s="82"/>
      <c r="W73" s="452">
        <f t="shared" si="5"/>
        <v>19</v>
      </c>
      <c r="X73" s="453">
        <f t="shared" si="6"/>
        <v>156.470588235294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12</v>
      </c>
      <c r="O74" s="65"/>
      <c r="P74" s="440">
        <v>1</v>
      </c>
      <c r="Q74" s="440">
        <v>5</v>
      </c>
      <c r="R74" s="440">
        <v>7</v>
      </c>
      <c r="S74" s="440">
        <v>9</v>
      </c>
      <c r="T74" s="440">
        <v>0.89</v>
      </c>
      <c r="U74" s="454">
        <f t="shared" si="11"/>
        <v>16</v>
      </c>
      <c r="V74" s="84"/>
      <c r="W74" s="455">
        <f t="shared" si="5"/>
        <v>16</v>
      </c>
      <c r="X74" s="456">
        <f t="shared" si="6"/>
        <v>125.842696629213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/>
      <c r="T77" s="483"/>
      <c r="U77" s="82">
        <f t="shared" si="11"/>
        <v>8</v>
      </c>
      <c r="V77" s="82"/>
      <c r="W77" s="463">
        <f t="shared" si="5"/>
        <v>8</v>
      </c>
      <c r="X77" s="453" t="str">
        <f t="shared" si="6"/>
        <v>-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4</v>
      </c>
      <c r="M78" s="439"/>
      <c r="N78" s="65">
        <v>5</v>
      </c>
      <c r="O78" s="65"/>
      <c r="P78" s="476"/>
      <c r="Q78" s="476">
        <v>1</v>
      </c>
      <c r="R78" s="476">
        <v>2</v>
      </c>
      <c r="S78" s="476">
        <v>3</v>
      </c>
      <c r="T78" s="485">
        <v>0.19</v>
      </c>
      <c r="U78" s="84">
        <f t="shared" si="11"/>
        <v>9</v>
      </c>
      <c r="V78" s="84"/>
      <c r="W78" s="468">
        <f t="shared" si="5"/>
        <v>9</v>
      </c>
      <c r="X78" s="456">
        <f t="shared" si="6"/>
        <v>331.578947368421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3</v>
      </c>
      <c r="M79" s="449"/>
      <c r="N79" s="86">
        <v>6</v>
      </c>
      <c r="O79" s="86"/>
      <c r="P79" s="477">
        <v>1</v>
      </c>
      <c r="Q79" s="477">
        <v>1</v>
      </c>
      <c r="R79" s="477">
        <v>1</v>
      </c>
      <c r="S79" s="477">
        <v>1</v>
      </c>
      <c r="T79" s="493">
        <v>0.27</v>
      </c>
      <c r="U79" s="87">
        <f t="shared" si="11"/>
        <v>9</v>
      </c>
      <c r="V79" s="87"/>
      <c r="W79" s="469">
        <f t="shared" si="5"/>
        <v>9</v>
      </c>
      <c r="X79" s="470">
        <f t="shared" si="6"/>
        <v>233.333333333333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1100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1820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/>
      <c r="R84" s="482">
        <v>2</v>
      </c>
      <c r="S84" s="482">
        <v>4</v>
      </c>
      <c r="T84" s="482">
        <v>0.13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484.615384615385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2</v>
      </c>
      <c r="R88" s="482">
        <v>5</v>
      </c>
      <c r="S88" s="482">
        <v>14</v>
      </c>
      <c r="T88" s="482">
        <v>0.53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1162.2641509434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1</v>
      </c>
      <c r="M89" s="439"/>
      <c r="N89" s="65">
        <v>121</v>
      </c>
      <c r="O89" s="65"/>
      <c r="P89" s="485">
        <v>1</v>
      </c>
      <c r="Q89" s="485">
        <v>2</v>
      </c>
      <c r="R89" s="485">
        <v>6</v>
      </c>
      <c r="S89" s="485">
        <v>11</v>
      </c>
      <c r="T89" s="485">
        <v>1.02</v>
      </c>
      <c r="U89" s="454">
        <f t="shared" si="11"/>
        <v>122</v>
      </c>
      <c r="V89" s="84"/>
      <c r="W89" s="455">
        <f t="shared" si="13"/>
        <v>122</v>
      </c>
      <c r="X89" s="456">
        <f t="shared" si="12"/>
        <v>837.254901960784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/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2</v>
      </c>
      <c r="N96" s="65"/>
      <c r="O96" s="65"/>
      <c r="P96" s="448"/>
      <c r="Q96" s="448">
        <v>1</v>
      </c>
      <c r="R96" s="448">
        <v>3</v>
      </c>
      <c r="S96" s="448">
        <v>3</v>
      </c>
      <c r="T96" s="440">
        <v>0.22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2333.33333333333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4</v>
      </c>
      <c r="V104" s="82"/>
      <c r="W104" s="452">
        <f t="shared" si="14"/>
        <v>4</v>
      </c>
      <c r="X104" s="453" t="str">
        <f t="shared" si="15"/>
        <v>-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1866.66666666667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466.666666666667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1</v>
      </c>
      <c r="N117" s="65">
        <v>12</v>
      </c>
      <c r="O117" s="65"/>
      <c r="P117" s="448">
        <v>1</v>
      </c>
      <c r="Q117" s="448">
        <v>1</v>
      </c>
      <c r="R117" s="448">
        <v>1</v>
      </c>
      <c r="S117" s="448">
        <v>1</v>
      </c>
      <c r="T117" s="440">
        <v>0.27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311.111111111111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641.666666666667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3</v>
      </c>
      <c r="M124" s="437"/>
      <c r="N124" s="62">
        <v>4</v>
      </c>
      <c r="O124" s="62"/>
      <c r="P124" s="446">
        <v>1</v>
      </c>
      <c r="Q124" s="446">
        <v>2</v>
      </c>
      <c r="R124" s="446">
        <v>3</v>
      </c>
      <c r="S124" s="446">
        <v>3</v>
      </c>
      <c r="T124" s="438">
        <v>0.44</v>
      </c>
      <c r="U124" s="82">
        <f>IF($A$1="补货",L124+N124+O124,L124)</f>
        <v>7</v>
      </c>
      <c r="V124" s="82"/>
      <c r="W124" s="62">
        <f t="shared" si="14"/>
        <v>7</v>
      </c>
      <c r="X124" s="453">
        <f t="shared" si="15"/>
        <v>111.363636363636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/>
      <c r="M125" s="439"/>
      <c r="N125" s="65">
        <v>12</v>
      </c>
      <c r="O125" s="65"/>
      <c r="P125" s="448">
        <v>1</v>
      </c>
      <c r="Q125" s="448">
        <v>1</v>
      </c>
      <c r="R125" s="448">
        <v>1</v>
      </c>
      <c r="S125" s="448">
        <v>1</v>
      </c>
      <c r="T125" s="440">
        <v>0.62</v>
      </c>
      <c r="U125" s="84">
        <f>IF($A$1="补货",L125+N125+O125,L125)</f>
        <v>12</v>
      </c>
      <c r="V125" s="84"/>
      <c r="W125" s="65">
        <f t="shared" si="14"/>
        <v>12</v>
      </c>
      <c r="X125" s="456">
        <f t="shared" si="15"/>
        <v>135.483870967742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247.058823529412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486.95652173913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>
        <v>1</v>
      </c>
      <c r="Q131" s="438">
        <v>2</v>
      </c>
      <c r="R131" s="438">
        <v>2</v>
      </c>
      <c r="S131" s="438">
        <v>4</v>
      </c>
      <c r="T131" s="438">
        <v>0.42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216.666666666667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4</v>
      </c>
      <c r="S132" s="440">
        <v>7</v>
      </c>
      <c r="T132" s="440">
        <v>0.39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269.230769230769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>
        <v>2</v>
      </c>
      <c r="N140" s="65"/>
      <c r="O140" s="65"/>
      <c r="P140" s="440"/>
      <c r="Q140" s="440">
        <v>3</v>
      </c>
      <c r="R140" s="440">
        <v>4</v>
      </c>
      <c r="S140" s="440">
        <v>6</v>
      </c>
      <c r="T140" s="440">
        <v>0.44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/>
      <c r="R143" s="438">
        <v>2</v>
      </c>
      <c r="S143" s="438">
        <v>2</v>
      </c>
      <c r="T143" s="438">
        <v>0.1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140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1680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758.333333333333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/>
      <c r="M158" s="437"/>
      <c r="N158" s="62">
        <v>13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0.41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221.951219512195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/>
      <c r="R165" s="442">
        <v>1</v>
      </c>
      <c r="S165" s="442">
        <v>1</v>
      </c>
      <c r="T165" s="442">
        <v>0.05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1540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758.333333333333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700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4</v>
      </c>
      <c r="M187" s="495"/>
      <c r="N187" s="275">
        <v>4</v>
      </c>
      <c r="O187" s="275"/>
      <c r="P187" s="496">
        <v>1</v>
      </c>
      <c r="Q187" s="496">
        <v>2</v>
      </c>
      <c r="R187" s="496">
        <v>10</v>
      </c>
      <c r="S187" s="496">
        <v>19</v>
      </c>
      <c r="T187" s="497">
        <v>0.94</v>
      </c>
      <c r="U187" s="498">
        <f t="shared" si="21"/>
        <v>8</v>
      </c>
      <c r="V187" s="498"/>
      <c r="W187" s="500">
        <f t="shared" si="19"/>
        <v>8</v>
      </c>
      <c r="X187" s="499">
        <f t="shared" si="20"/>
        <v>59.5744680851064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4</v>
      </c>
      <c r="M188" s="495"/>
      <c r="N188" s="275">
        <v>5</v>
      </c>
      <c r="O188" s="275"/>
      <c r="P188" s="496"/>
      <c r="Q188" s="496">
        <v>3</v>
      </c>
      <c r="R188" s="496">
        <v>10</v>
      </c>
      <c r="S188" s="496">
        <v>14</v>
      </c>
      <c r="T188" s="497">
        <v>0.78</v>
      </c>
      <c r="U188" s="498">
        <f t="shared" si="21"/>
        <v>9</v>
      </c>
      <c r="V188" s="498"/>
      <c r="W188" s="500">
        <f t="shared" si="19"/>
        <v>9</v>
      </c>
      <c r="X188" s="499">
        <f t="shared" si="20"/>
        <v>80.7692307692308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/>
      <c r="R189" s="496">
        <v>3</v>
      </c>
      <c r="S189" s="496">
        <v>3</v>
      </c>
      <c r="T189" s="497">
        <v>0.15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4200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4</v>
      </c>
      <c r="K7" s="33">
        <v>13</v>
      </c>
      <c r="L7" s="33"/>
      <c r="M7" s="33"/>
      <c r="N7" s="33">
        <v>3</v>
      </c>
      <c r="O7" s="33">
        <v>4</v>
      </c>
      <c r="P7" s="33">
        <v>6</v>
      </c>
      <c r="Q7" s="43">
        <v>0.44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206.818181818182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17</v>
      </c>
      <c r="K12" s="33"/>
      <c r="L12" s="33"/>
      <c r="M12" s="33">
        <v>1</v>
      </c>
      <c r="N12" s="33">
        <v>1</v>
      </c>
      <c r="O12" s="33">
        <v>1</v>
      </c>
      <c r="P12" s="33">
        <v>1</v>
      </c>
      <c r="Q12" s="43">
        <v>0.27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/>
      <c r="N13" s="33">
        <v>2</v>
      </c>
      <c r="O13" s="33">
        <v>4</v>
      </c>
      <c r="P13" s="33">
        <v>4</v>
      </c>
      <c r="Q13" s="43">
        <v>0.34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34</v>
      </c>
      <c r="K20" s="332"/>
      <c r="L20" s="332"/>
      <c r="M20" s="332">
        <v>1</v>
      </c>
      <c r="N20" s="332">
        <v>1</v>
      </c>
      <c r="O20" s="332">
        <v>1</v>
      </c>
      <c r="P20" s="332">
        <v>4</v>
      </c>
      <c r="Q20" s="349">
        <v>0.32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21</v>
      </c>
      <c r="K21" s="335"/>
      <c r="L21" s="335"/>
      <c r="M21" s="335">
        <v>1</v>
      </c>
      <c r="N21" s="335">
        <v>2</v>
      </c>
      <c r="O21" s="335">
        <v>5</v>
      </c>
      <c r="P21" s="335">
        <v>5</v>
      </c>
      <c r="Q21" s="353">
        <v>0.54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13</v>
      </c>
      <c r="K25" s="39"/>
      <c r="L25" s="39"/>
      <c r="M25" s="39">
        <v>3</v>
      </c>
      <c r="N25" s="39">
        <v>7</v>
      </c>
      <c r="O25" s="39">
        <v>7</v>
      </c>
      <c r="P25" s="39">
        <v>10</v>
      </c>
      <c r="Q25" s="48">
        <v>1.34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106</v>
      </c>
      <c r="K28" s="33"/>
      <c r="L28" s="33"/>
      <c r="M28" s="33">
        <v>1</v>
      </c>
      <c r="N28" s="33">
        <v>4</v>
      </c>
      <c r="O28" s="33">
        <v>5</v>
      </c>
      <c r="P28" s="33">
        <v>9</v>
      </c>
      <c r="Q28" s="43">
        <v>0.74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54</v>
      </c>
      <c r="K29" s="33"/>
      <c r="L29" s="33"/>
      <c r="M29" s="33">
        <v>3</v>
      </c>
      <c r="N29" s="33">
        <v>4</v>
      </c>
      <c r="O29" s="33">
        <v>11</v>
      </c>
      <c r="P29" s="33">
        <v>16</v>
      </c>
      <c r="Q29" s="43">
        <v>1.36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1260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39</v>
      </c>
      <c r="J60" s="337"/>
      <c r="K60" s="338">
        <v>157</v>
      </c>
      <c r="L60" s="338"/>
      <c r="M60" s="338">
        <v>2</v>
      </c>
      <c r="N60" s="338">
        <v>3</v>
      </c>
      <c r="O60" s="338">
        <v>5</v>
      </c>
      <c r="P60" s="338">
        <v>6</v>
      </c>
      <c r="Q60" s="357">
        <v>0.78</v>
      </c>
      <c r="R60" s="358">
        <f>IF($A$1="补货",IF(V60="FBA",I60,0)+K60+L60,IF(V60="FBA",I60,J60))</f>
        <v>196</v>
      </c>
      <c r="S60" s="359"/>
      <c r="T60" s="359">
        <f t="shared" si="2"/>
        <v>196</v>
      </c>
      <c r="U60" s="338">
        <f t="shared" si="3"/>
        <v>1758.97435897436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/>
      <c r="O69" s="33">
        <v>5</v>
      </c>
      <c r="P69" s="33">
        <v>5</v>
      </c>
      <c r="Q69" s="43">
        <v>0.25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4032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/>
      <c r="P71" s="39">
        <v>1</v>
      </c>
      <c r="Q71" s="48">
        <v>0.02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48</v>
      </c>
      <c r="K74" s="33">
        <v>20</v>
      </c>
      <c r="L74" s="33"/>
      <c r="M74" s="33">
        <v>1</v>
      </c>
      <c r="N74" s="33">
        <v>1</v>
      </c>
      <c r="O74" s="33">
        <v>1</v>
      </c>
      <c r="P74" s="33">
        <v>1</v>
      </c>
      <c r="Q74" s="43">
        <v>0.62</v>
      </c>
      <c r="R74" s="44">
        <f>IF($A$1="补货",IF(V74="FBA",I74,0)+K74+L74,IF(V74="FBA",I74,J74))</f>
        <v>20</v>
      </c>
      <c r="S74" s="45"/>
      <c r="T74" s="45">
        <f t="shared" si="4"/>
        <v>20</v>
      </c>
      <c r="U74" s="33">
        <f t="shared" si="5"/>
        <v>225.806451612903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94</v>
      </c>
      <c r="K79" s="33"/>
      <c r="L79" s="33"/>
      <c r="M79" s="33"/>
      <c r="N79" s="33">
        <v>1</v>
      </c>
      <c r="O79" s="33">
        <v>1</v>
      </c>
      <c r="P79" s="33">
        <v>1</v>
      </c>
      <c r="Q79" s="43">
        <v>0.12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5</v>
      </c>
      <c r="K80" s="33">
        <v>50</v>
      </c>
      <c r="L80" s="33"/>
      <c r="M80" s="33">
        <v>2</v>
      </c>
      <c r="N80" s="33">
        <v>2</v>
      </c>
      <c r="O80" s="33">
        <v>4</v>
      </c>
      <c r="P80" s="33">
        <v>5</v>
      </c>
      <c r="Q80" s="43">
        <v>0.66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530.30303030303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/>
      <c r="K81" s="33">
        <v>88</v>
      </c>
      <c r="L81" s="33"/>
      <c r="M81" s="33">
        <v>3</v>
      </c>
      <c r="N81" s="33">
        <v>3</v>
      </c>
      <c r="O81" s="33">
        <v>3</v>
      </c>
      <c r="P81" s="33">
        <v>3</v>
      </c>
      <c r="Q81" s="43">
        <v>0.81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760.493827160494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6000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1</v>
      </c>
      <c r="O84" s="329">
        <v>2</v>
      </c>
      <c r="P84" s="329">
        <v>4</v>
      </c>
      <c r="Q84" s="344">
        <v>0.2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3150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/>
      <c r="Q85" s="43"/>
      <c r="R85" s="44">
        <f>IF($A$1="补货",IF(V85="FBA",I85,0)+K85+L85,IF(V85="FBA",I85,J85))</f>
        <v>31</v>
      </c>
      <c r="S85" s="45"/>
      <c r="T85" s="45">
        <f t="shared" si="4"/>
        <v>31</v>
      </c>
      <c r="U85" s="33" t="str">
        <f t="shared" si="5"/>
        <v>-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3</v>
      </c>
      <c r="K86" s="33">
        <v>90</v>
      </c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5250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700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4</v>
      </c>
      <c r="K91" s="39">
        <v>55</v>
      </c>
      <c r="L91" s="39"/>
      <c r="M91" s="39">
        <v>2</v>
      </c>
      <c r="N91" s="39">
        <v>2</v>
      </c>
      <c r="O91" s="39">
        <v>2</v>
      </c>
      <c r="P91" s="39">
        <v>2</v>
      </c>
      <c r="Q91" s="48">
        <v>0.54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712.962962962963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2</v>
      </c>
      <c r="J104" s="334"/>
      <c r="K104" s="335">
        <v>73</v>
      </c>
      <c r="L104" s="335"/>
      <c r="M104" s="335"/>
      <c r="N104" s="335">
        <v>1</v>
      </c>
      <c r="O104" s="335">
        <v>1</v>
      </c>
      <c r="P104" s="335">
        <v>1</v>
      </c>
      <c r="Q104" s="353">
        <v>0.12</v>
      </c>
      <c r="R104" s="354">
        <f>IF($A$1="补货",IF(V104="FBA",I104,0)+K104+L104,IF(V104="FBA",I104,J104))</f>
        <v>75</v>
      </c>
      <c r="S104" s="355"/>
      <c r="T104" s="355">
        <f t="shared" si="4"/>
        <v>75</v>
      </c>
      <c r="U104" s="335">
        <f t="shared" si="5"/>
        <v>4375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/>
      <c r="J108" s="337"/>
      <c r="K108" s="338">
        <v>15</v>
      </c>
      <c r="L108" s="338"/>
      <c r="M108" s="338">
        <v>4</v>
      </c>
      <c r="N108" s="338">
        <v>8</v>
      </c>
      <c r="O108" s="338">
        <v>22</v>
      </c>
      <c r="P108" s="338">
        <v>30</v>
      </c>
      <c r="Q108" s="357">
        <v>2.4</v>
      </c>
      <c r="R108" s="358">
        <f>IF($A$1="补货",IF(V108="FBA",I108,0)+K108+L108,IF(V108="FBA",I108,J108))</f>
        <v>15</v>
      </c>
      <c r="S108" s="359"/>
      <c r="T108" s="359">
        <f t="shared" si="4"/>
        <v>15</v>
      </c>
      <c r="U108" s="338">
        <f t="shared" si="5"/>
        <v>43.75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2100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/>
      <c r="N121" s="39"/>
      <c r="O121" s="39">
        <v>1</v>
      </c>
      <c r="P121" s="39">
        <v>1</v>
      </c>
      <c r="Q121" s="48">
        <v>0.05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11</v>
      </c>
      <c r="K123" s="36">
        <v>15</v>
      </c>
      <c r="L123" s="36"/>
      <c r="M123" s="36">
        <v>1</v>
      </c>
      <c r="N123" s="36">
        <v>2</v>
      </c>
      <c r="O123" s="36">
        <v>2</v>
      </c>
      <c r="P123" s="36">
        <v>3</v>
      </c>
      <c r="Q123" s="341">
        <v>0.41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256.09756097561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5</v>
      </c>
      <c r="J124" s="328"/>
      <c r="K124" s="329"/>
      <c r="L124" s="329"/>
      <c r="M124" s="329">
        <v>4</v>
      </c>
      <c r="N124" s="329">
        <v>8</v>
      </c>
      <c r="O124" s="329">
        <v>14</v>
      </c>
      <c r="P124" s="329">
        <v>22</v>
      </c>
      <c r="Q124" s="344">
        <v>1.99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17.5879396984925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/>
      <c r="J125" s="32"/>
      <c r="K125" s="33"/>
      <c r="L125" s="33"/>
      <c r="M125" s="33"/>
      <c r="N125" s="33">
        <v>4</v>
      </c>
      <c r="O125" s="33">
        <v>11</v>
      </c>
      <c r="P125" s="33">
        <v>18</v>
      </c>
      <c r="Q125" s="43">
        <v>0.94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20</v>
      </c>
      <c r="J126" s="32"/>
      <c r="K126" s="33">
        <v>67</v>
      </c>
      <c r="L126" s="33"/>
      <c r="M126" s="33">
        <v>2</v>
      </c>
      <c r="N126" s="33">
        <v>4</v>
      </c>
      <c r="O126" s="33">
        <v>8</v>
      </c>
      <c r="P126" s="33">
        <v>11</v>
      </c>
      <c r="Q126" s="43">
        <v>1.38</v>
      </c>
      <c r="R126" s="44">
        <f>IF($A$1="补货",IF(V126="FBA",I126,0)+K126+L126,IF(V126="FBA",I126,J126))</f>
        <v>87</v>
      </c>
      <c r="S126" s="45"/>
      <c r="T126" s="45">
        <f t="shared" si="4"/>
        <v>87</v>
      </c>
      <c r="U126" s="33">
        <f t="shared" si="5"/>
        <v>441.304347826087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28</v>
      </c>
      <c r="J127" s="38"/>
      <c r="K127" s="39">
        <v>128</v>
      </c>
      <c r="L127" s="39"/>
      <c r="M127" s="39">
        <v>5</v>
      </c>
      <c r="N127" s="39">
        <v>7</v>
      </c>
      <c r="O127" s="39">
        <v>15</v>
      </c>
      <c r="P127" s="39">
        <v>27</v>
      </c>
      <c r="Q127" s="48">
        <v>2.88</v>
      </c>
      <c r="R127" s="348">
        <f>IF($A$1="补货",IF(V127="FBA",I127,0)+K127+L127,IF(V127="FBA",I127,J127))</f>
        <v>156</v>
      </c>
      <c r="S127" s="50"/>
      <c r="T127" s="50">
        <f t="shared" si="4"/>
        <v>156</v>
      </c>
      <c r="U127" s="39">
        <f t="shared" si="5"/>
        <v>379.166666666667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17</v>
      </c>
      <c r="J128" s="328"/>
      <c r="K128" s="329">
        <v>41</v>
      </c>
      <c r="L128" s="329"/>
      <c r="M128" s="329">
        <v>1</v>
      </c>
      <c r="N128" s="329">
        <v>3</v>
      </c>
      <c r="O128" s="329">
        <v>3</v>
      </c>
      <c r="P128" s="329">
        <v>3</v>
      </c>
      <c r="Q128" s="344">
        <v>0.51</v>
      </c>
      <c r="R128" s="345">
        <f>IF($A$1="补货",IF(V128="FBA",I128,0)+K128+L128,IF(V128="FBA",I128,J128))</f>
        <v>58</v>
      </c>
      <c r="S128" s="346"/>
      <c r="T128" s="346">
        <f t="shared" ref="T128:T145" si="6">R128+S128</f>
        <v>58</v>
      </c>
      <c r="U128" s="329">
        <f t="shared" ref="U128:U145" si="7">IF(Q128&gt;0,T128/Q128*7,"-")</f>
        <v>796.078431372549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10</v>
      </c>
      <c r="J129" s="32"/>
      <c r="K129" s="33">
        <v>50</v>
      </c>
      <c r="L129" s="33"/>
      <c r="M129" s="33">
        <v>1</v>
      </c>
      <c r="N129" s="33">
        <v>6</v>
      </c>
      <c r="O129" s="33">
        <v>14</v>
      </c>
      <c r="P129" s="33">
        <v>21</v>
      </c>
      <c r="Q129" s="43">
        <v>1.39</v>
      </c>
      <c r="R129" s="44">
        <f>IF($A$1="补货",IF(V129="FBA",I129,0)+K129+L129,IF(V129="FBA",I129,J129))</f>
        <v>60</v>
      </c>
      <c r="S129" s="45"/>
      <c r="T129" s="45">
        <f t="shared" si="6"/>
        <v>60</v>
      </c>
      <c r="U129" s="33">
        <f t="shared" si="7"/>
        <v>302.158273381295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21</v>
      </c>
      <c r="J130" s="32"/>
      <c r="K130" s="33">
        <v>95</v>
      </c>
      <c r="L130" s="33"/>
      <c r="M130" s="33">
        <v>7</v>
      </c>
      <c r="N130" s="33">
        <v>43</v>
      </c>
      <c r="O130" s="33">
        <v>84</v>
      </c>
      <c r="P130" s="33">
        <v>111</v>
      </c>
      <c r="Q130" s="43">
        <v>9.78</v>
      </c>
      <c r="R130" s="44">
        <f>IF($A$1="补货",IF(V130="FBA",I130,0)+K130+L130,IF(V130="FBA",I130,J130))</f>
        <v>116</v>
      </c>
      <c r="S130" s="45"/>
      <c r="T130" s="45">
        <f t="shared" si="6"/>
        <v>116</v>
      </c>
      <c r="U130" s="33">
        <f t="shared" si="7"/>
        <v>83.0265848670757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7</v>
      </c>
      <c r="J131" s="32"/>
      <c r="K131" s="33">
        <v>39</v>
      </c>
      <c r="L131" s="33"/>
      <c r="M131" s="33">
        <v>14</v>
      </c>
      <c r="N131" s="33">
        <v>39</v>
      </c>
      <c r="O131" s="33">
        <v>56</v>
      </c>
      <c r="P131" s="33">
        <v>84</v>
      </c>
      <c r="Q131" s="43">
        <v>9.5</v>
      </c>
      <c r="R131" s="44">
        <f>IF($A$1="补货",IF(V131="FBA",I131,0)+K131+L131,IF(V131="FBA",I131,J131))</f>
        <v>46</v>
      </c>
      <c r="S131" s="45"/>
      <c r="T131" s="45">
        <f t="shared" si="6"/>
        <v>46</v>
      </c>
      <c r="U131" s="33">
        <f t="shared" si="7"/>
        <v>33.8947368421053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4</v>
      </c>
      <c r="J132" s="32"/>
      <c r="K132" s="33">
        <v>120</v>
      </c>
      <c r="L132" s="33"/>
      <c r="M132" s="33"/>
      <c r="N132" s="33">
        <v>4</v>
      </c>
      <c r="O132" s="33">
        <v>9</v>
      </c>
      <c r="P132" s="33">
        <v>11</v>
      </c>
      <c r="Q132" s="43">
        <v>0.77</v>
      </c>
      <c r="R132" s="44">
        <f>IF($A$1="补货",IF(V132="FBA",I132,0)+K132+L132,IF(V132="FBA",I132,J132))</f>
        <v>124</v>
      </c>
      <c r="S132" s="45"/>
      <c r="T132" s="45">
        <f t="shared" si="6"/>
        <v>124</v>
      </c>
      <c r="U132" s="33">
        <f t="shared" si="7"/>
        <v>1127.27272727273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3</v>
      </c>
      <c r="J133" s="35"/>
      <c r="K133" s="36">
        <v>60</v>
      </c>
      <c r="L133" s="36"/>
      <c r="M133" s="36">
        <v>3</v>
      </c>
      <c r="N133" s="36">
        <v>7</v>
      </c>
      <c r="O133" s="36">
        <v>8</v>
      </c>
      <c r="P133" s="36">
        <v>17</v>
      </c>
      <c r="Q133" s="341">
        <v>1.48</v>
      </c>
      <c r="R133" s="342">
        <f>IF($A$1="补货",IF(V133="FBA",I133,0)+K133+L133,IF(V133="FBA",I133,J133))</f>
        <v>63</v>
      </c>
      <c r="S133" s="343"/>
      <c r="T133" s="343">
        <f t="shared" si="6"/>
        <v>63</v>
      </c>
      <c r="U133" s="36">
        <f t="shared" si="7"/>
        <v>297.972972972973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4</v>
      </c>
      <c r="J134" s="32"/>
      <c r="K134" s="33">
        <v>-7</v>
      </c>
      <c r="L134" s="33"/>
      <c r="M134" s="33">
        <v>5</v>
      </c>
      <c r="N134" s="33">
        <v>15</v>
      </c>
      <c r="O134" s="33">
        <v>21</v>
      </c>
      <c r="P134" s="33">
        <v>21</v>
      </c>
      <c r="Q134" s="408">
        <v>2.86</v>
      </c>
      <c r="R134" s="44">
        <f>IF($A$1="补货",IF(V134="FBA",I134,0)+K134+L134,IF(V134="FBA",I134,J134))</f>
        <v>-3</v>
      </c>
      <c r="S134" s="45"/>
      <c r="T134" s="45">
        <f t="shared" si="6"/>
        <v>-3</v>
      </c>
      <c r="U134" s="33">
        <f t="shared" si="7"/>
        <v>-7.34265734265734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5</v>
      </c>
      <c r="J135" s="35"/>
      <c r="K135" s="36">
        <v>-2</v>
      </c>
      <c r="L135" s="36"/>
      <c r="M135" s="36">
        <v>2</v>
      </c>
      <c r="N135" s="36">
        <v>8</v>
      </c>
      <c r="O135" s="36">
        <v>15</v>
      </c>
      <c r="P135" s="36">
        <v>15</v>
      </c>
      <c r="Q135" s="341">
        <v>1.62</v>
      </c>
      <c r="R135" s="342">
        <f>IF($A$1="补货",IF(V135="FBA",I135,0)+K135+L135,IF(V135="FBA",I135,J135))</f>
        <v>3</v>
      </c>
      <c r="S135" s="343"/>
      <c r="T135" s="343">
        <f t="shared" si="6"/>
        <v>3</v>
      </c>
      <c r="U135" s="36">
        <f t="shared" si="7"/>
        <v>12.962962962963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1260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2</v>
      </c>
      <c r="J141" s="38"/>
      <c r="K141" s="39">
        <v>5</v>
      </c>
      <c r="L141" s="39"/>
      <c r="M141" s="39">
        <v>1</v>
      </c>
      <c r="N141" s="39">
        <v>2</v>
      </c>
      <c r="O141" s="39">
        <v>3</v>
      </c>
      <c r="P141" s="39">
        <v>3</v>
      </c>
      <c r="Q141" s="48">
        <v>0.44</v>
      </c>
      <c r="R141" s="342">
        <f>IF($A$1="补货",IF(V141="FBA",I141,0)+K141+L141,IF(V141="FBA",I141,J141))</f>
        <v>7</v>
      </c>
      <c r="S141" s="50"/>
      <c r="T141" s="50">
        <f t="shared" si="6"/>
        <v>7</v>
      </c>
      <c r="U141" s="39">
        <f t="shared" si="7"/>
        <v>111.363636363636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/>
      <c r="P155" s="36">
        <v>2</v>
      </c>
      <c r="Q155" s="341">
        <v>0.03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1400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96.551724137931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/>
      <c r="P162" s="36">
        <v>1</v>
      </c>
      <c r="Q162" s="341">
        <v>0.02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1750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1</v>
      </c>
      <c r="K163" s="407"/>
      <c r="L163" s="407"/>
      <c r="M163" s="407">
        <v>1</v>
      </c>
      <c r="N163" s="407">
        <v>1</v>
      </c>
      <c r="O163" s="407">
        <v>2</v>
      </c>
      <c r="P163" s="407">
        <v>3</v>
      </c>
      <c r="Q163" s="409">
        <v>0.34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18</v>
      </c>
      <c r="K172" s="36"/>
      <c r="L172" s="36"/>
      <c r="M172" s="36">
        <v>1</v>
      </c>
      <c r="N172" s="36">
        <v>1</v>
      </c>
      <c r="O172" s="36">
        <v>1</v>
      </c>
      <c r="P172" s="36">
        <v>1</v>
      </c>
      <c r="Q172" s="341">
        <v>0.27</v>
      </c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>
        <f t="shared" ref="U172:U203" si="11">IF(Q172&gt;0,T172/Q172*7,"-")</f>
        <v>0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2</v>
      </c>
      <c r="Q181" s="341">
        <v>0.07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2</v>
      </c>
      <c r="K183" s="338"/>
      <c r="L183" s="338"/>
      <c r="M183" s="338"/>
      <c r="N183" s="338">
        <v>3</v>
      </c>
      <c r="O183" s="338">
        <v>6</v>
      </c>
      <c r="P183" s="338">
        <v>9</v>
      </c>
      <c r="Q183" s="357">
        <v>0.56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3</v>
      </c>
      <c r="Q184" s="341">
        <v>0.22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166.666666666667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/>
      <c r="O195" s="39">
        <v>1</v>
      </c>
      <c r="P195" s="39">
        <v>1</v>
      </c>
      <c r="Q195" s="48">
        <v>0.05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1</v>
      </c>
      <c r="K198" s="407">
        <v>15</v>
      </c>
      <c r="L198" s="407"/>
      <c r="M198" s="407">
        <v>1</v>
      </c>
      <c r="N198" s="407">
        <v>2</v>
      </c>
      <c r="O198" s="407">
        <v>6</v>
      </c>
      <c r="P198" s="407">
        <v>9</v>
      </c>
      <c r="Q198" s="409">
        <v>0.64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164.0625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2022-07-19T12:08:31Z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